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C:\Z B R O J N I\"/>
    </mc:Choice>
  </mc:AlternateContent>
  <xr:revisionPtr revIDLastSave="0" documentId="13_ncr:1_{6DB837A1-0B42-493E-B571-090B08856398}"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H1452" i="1" s="1"/>
  <c r="D1452" i="1"/>
  <c r="G1452" i="1" s="1"/>
  <c r="I1452" i="1" s="1"/>
  <c r="C1455" i="1"/>
  <c r="J1455" i="1" s="1"/>
  <c r="D1455" i="1"/>
  <c r="G1455" i="1"/>
  <c r="I1455" i="1" s="1"/>
  <c r="H1455" i="1"/>
  <c r="C1456" i="1"/>
  <c r="H1456" i="1" s="1"/>
  <c r="D1456" i="1"/>
  <c r="J1456" i="1" s="1"/>
  <c r="C1457" i="1"/>
  <c r="J1457" i="1" s="1"/>
  <c r="D1457" i="1"/>
  <c r="H1457" i="1"/>
  <c r="C1458" i="1"/>
  <c r="G1458" i="1" s="1"/>
  <c r="D1458" i="1"/>
  <c r="J1458" i="1"/>
  <c r="C1459" i="1"/>
  <c r="J1459" i="1" s="1"/>
  <c r="D1459" i="1"/>
  <c r="G1459" i="1"/>
  <c r="I1459" i="1" s="1"/>
  <c r="H1459" i="1"/>
  <c r="C1460" i="1"/>
  <c r="H1460" i="1" s="1"/>
  <c r="D1460" i="1"/>
  <c r="J1460" i="1" s="1"/>
  <c r="C1462" i="1"/>
  <c r="J1462" i="1" s="1"/>
  <c r="D1462" i="1"/>
  <c r="G1462" i="1"/>
  <c r="I1462" i="1" s="1"/>
  <c r="H1462" i="1"/>
  <c r="C1463" i="1"/>
  <c r="H1463" i="1" s="1"/>
  <c r="D1463" i="1"/>
  <c r="J1463" i="1" s="1"/>
  <c r="C1464" i="1"/>
  <c r="J1464" i="1" s="1"/>
  <c r="D1464" i="1"/>
  <c r="H1464" i="1"/>
  <c r="C1465" i="1"/>
  <c r="G1465" i="1" s="1"/>
  <c r="D1465" i="1"/>
  <c r="J1465" i="1"/>
  <c r="C1466" i="1"/>
  <c r="J1466" i="1" s="1"/>
  <c r="D1466" i="1"/>
  <c r="G1466" i="1"/>
  <c r="I1466" i="1" s="1"/>
  <c r="H1466" i="1"/>
  <c r="C1467" i="1"/>
  <c r="H1467" i="1" s="1"/>
  <c r="D1467" i="1"/>
  <c r="J1467" i="1" s="1"/>
  <c r="C1468" i="1"/>
  <c r="J1468" i="1" s="1"/>
  <c r="D1468" i="1"/>
  <c r="H1468" i="1"/>
  <c r="C1471" i="1"/>
  <c r="G1471" i="1" s="1"/>
  <c r="D1471" i="1"/>
  <c r="J1471" i="1"/>
  <c r="C1472" i="1"/>
  <c r="D1472" i="1"/>
  <c r="G1472" i="1"/>
  <c r="I1472" i="1" s="1"/>
  <c r="H1472" i="1"/>
  <c r="J1472" i="1"/>
  <c r="C1473" i="1"/>
  <c r="H1473" i="1" s="1"/>
  <c r="D1473" i="1"/>
  <c r="J1473" i="1" s="1"/>
  <c r="C1474" i="1"/>
  <c r="J1474" i="1" s="1"/>
  <c r="D1474" i="1"/>
  <c r="H1474" i="1"/>
  <c r="C1476" i="1"/>
  <c r="H1476" i="1" s="1"/>
  <c r="D1476" i="1"/>
  <c r="J1476" i="1" s="1"/>
  <c r="C1477" i="1"/>
  <c r="J1477" i="1" s="1"/>
  <c r="D1477" i="1"/>
  <c r="H1477" i="1"/>
  <c r="C1478" i="1"/>
  <c r="G1478" i="1" s="1"/>
  <c r="I1478" i="1" s="1"/>
  <c r="D1478" i="1"/>
  <c r="H1478" i="1" s="1"/>
  <c r="J1478" i="1"/>
  <c r="C1479" i="1"/>
  <c r="D1479" i="1"/>
  <c r="G1479" i="1"/>
  <c r="I1479" i="1" s="1"/>
  <c r="H1479" i="1"/>
  <c r="J1479" i="1"/>
  <c r="C1480" i="1"/>
  <c r="H1480" i="1" s="1"/>
  <c r="G1480" i="1"/>
  <c r="C1482" i="1"/>
  <c r="H1482" i="1" s="1"/>
  <c r="G1482" i="1"/>
  <c r="C1484" i="1"/>
  <c r="H1484" i="1" s="1"/>
  <c r="G1484" i="1"/>
  <c r="C1485" i="1"/>
  <c r="G1485" i="1" s="1"/>
  <c r="H1485" i="1"/>
  <c r="C1486" i="1"/>
  <c r="G1486" i="1" s="1"/>
  <c r="H1486" i="1"/>
  <c r="C1487" i="1"/>
  <c r="G1487" i="1" s="1"/>
  <c r="C1488" i="1"/>
  <c r="H1488" i="1" s="1"/>
  <c r="G1488" i="1"/>
  <c r="C1489" i="1"/>
  <c r="G1489" i="1"/>
  <c r="H1489" i="1"/>
  <c r="C1490" i="1"/>
  <c r="H1490" i="1" s="1"/>
  <c r="G1490" i="1"/>
  <c r="C1491" i="1"/>
  <c r="H1491" i="1" s="1"/>
  <c r="C1492" i="1"/>
  <c r="H1492" i="1" s="1"/>
  <c r="G1492" i="1"/>
  <c r="C1494" i="1"/>
  <c r="G1494" i="1" s="1"/>
  <c r="H1494" i="1"/>
  <c r="C1495" i="1"/>
  <c r="G1495" i="1" s="1"/>
  <c r="C1496" i="1"/>
  <c r="G1496" i="1"/>
  <c r="H1496" i="1"/>
  <c r="C1497" i="1"/>
  <c r="G1497" i="1"/>
  <c r="H1497" i="1"/>
  <c r="C1498" i="1"/>
  <c r="H1498" i="1" s="1"/>
  <c r="G1498" i="1"/>
  <c r="C1500" i="1"/>
  <c r="H1500" i="1" s="1"/>
  <c r="G1500" i="1"/>
  <c r="C1502" i="1"/>
  <c r="G1502" i="1" s="1"/>
  <c r="H1502" i="1"/>
  <c r="C1503" i="1"/>
  <c r="G1503" i="1" s="1"/>
  <c r="C1504" i="1"/>
  <c r="G1504" i="1"/>
  <c r="H1504" i="1"/>
  <c r="C1505" i="1"/>
  <c r="G1505" i="1"/>
  <c r="H1505" i="1"/>
  <c r="C1506" i="1"/>
  <c r="H1506" i="1" s="1"/>
  <c r="G1506" i="1"/>
  <c r="C1507" i="1"/>
  <c r="H1507" i="1" s="1"/>
  <c r="C1508" i="1"/>
  <c r="H1508" i="1" s="1"/>
  <c r="G1508" i="1"/>
  <c r="C1509" i="1"/>
  <c r="G1509" i="1" s="1"/>
  <c r="H1509" i="1"/>
  <c r="C1510" i="1"/>
  <c r="G1510" i="1" s="1"/>
  <c r="H1510" i="1"/>
  <c r="C1512" i="1"/>
  <c r="G1512" i="1"/>
  <c r="H1512" i="1"/>
  <c r="C1513" i="1"/>
  <c r="G1513" i="1"/>
  <c r="H1513" i="1"/>
  <c r="C1514" i="1"/>
  <c r="H1514" i="1" s="1"/>
  <c r="G1514" i="1"/>
  <c r="C1515" i="1"/>
  <c r="H1515" i="1" s="1"/>
  <c r="C1516" i="1"/>
  <c r="H1516" i="1" s="1"/>
  <c r="G1516" i="1"/>
  <c r="C1520" i="1"/>
  <c r="G1520" i="1"/>
  <c r="H1520" i="1"/>
  <c r="C1521" i="1"/>
  <c r="G1521" i="1"/>
  <c r="H1521" i="1"/>
  <c r="C1522" i="1"/>
  <c r="H1522" i="1" s="1"/>
  <c r="G1522" i="1"/>
  <c r="C1523" i="1"/>
  <c r="H1523" i="1" s="1"/>
  <c r="C1526" i="1"/>
  <c r="G1526" i="1" s="1"/>
  <c r="H1526" i="1"/>
  <c r="C1527" i="1"/>
  <c r="G1527" i="1" s="1"/>
  <c r="C1528" i="1"/>
  <c r="G1528" i="1"/>
  <c r="H1528" i="1"/>
  <c r="C1529" i="1"/>
  <c r="G1529" i="1"/>
  <c r="H1529" i="1"/>
  <c r="C1531" i="1"/>
  <c r="H1531" i="1" s="1"/>
  <c r="C1532" i="1"/>
  <c r="H1532" i="1" s="1"/>
  <c r="G1532" i="1"/>
  <c r="C1533" i="1"/>
  <c r="G1533" i="1" s="1"/>
  <c r="H1533" i="1"/>
  <c r="C1534" i="1"/>
  <c r="G1534" i="1" s="1"/>
  <c r="C1536" i="1"/>
  <c r="G1536" i="1"/>
  <c r="H1536" i="1"/>
  <c r="C1537" i="1"/>
  <c r="G1537" i="1"/>
  <c r="H1537" i="1"/>
  <c r="C1538" i="1"/>
  <c r="H1538" i="1" s="1"/>
  <c r="G1538" i="1"/>
  <c r="C1539" i="1"/>
  <c r="H1539" i="1" s="1"/>
  <c r="C1541" i="1"/>
  <c r="G1541" i="1" s="1"/>
  <c r="H1541" i="1"/>
  <c r="C1542" i="1"/>
  <c r="G1542" i="1" s="1"/>
  <c r="H1542" i="1"/>
  <c r="C1543" i="1"/>
  <c r="G1543" i="1" s="1"/>
  <c r="C1544" i="1"/>
  <c r="G1544" i="1"/>
  <c r="H1544" i="1"/>
  <c r="C1546" i="1"/>
  <c r="H1546" i="1" s="1"/>
  <c r="G1546" i="1"/>
  <c r="C1547" i="1"/>
  <c r="H1547" i="1" s="1"/>
  <c r="C1548" i="1"/>
  <c r="H1548" i="1" s="1"/>
  <c r="G1548" i="1"/>
  <c r="C1549" i="1"/>
  <c r="G1549" i="1" s="1"/>
  <c r="H1549" i="1"/>
  <c r="C1551" i="1"/>
  <c r="G1551" i="1" s="1"/>
  <c r="C1552" i="1"/>
  <c r="G1552" i="1"/>
  <c r="H1552" i="1"/>
  <c r="C1553" i="1"/>
  <c r="G1553" i="1"/>
  <c r="H1553" i="1"/>
  <c r="C1554" i="1"/>
  <c r="H1554" i="1" s="1"/>
  <c r="G1554" i="1"/>
  <c r="C1556" i="1"/>
  <c r="H1556" i="1" s="1"/>
  <c r="G1556" i="1"/>
  <c r="C1557" i="1"/>
  <c r="G1557" i="1" s="1"/>
  <c r="H1557" i="1"/>
  <c r="C1558" i="1"/>
  <c r="G1558" i="1" s="1"/>
  <c r="H1558" i="1"/>
  <c r="C1559" i="1"/>
  <c r="G1559" i="1" s="1"/>
  <c r="C1561" i="1"/>
  <c r="G1561" i="1"/>
  <c r="H1561" i="1"/>
  <c r="C1562" i="1"/>
  <c r="H1562" i="1" s="1"/>
  <c r="G1562" i="1"/>
  <c r="C1563" i="1"/>
  <c r="H1563" i="1" s="1"/>
  <c r="C1564" i="1"/>
  <c r="H1564" i="1" s="1"/>
  <c r="G1564" i="1"/>
  <c r="C1566" i="1"/>
  <c r="G1566" i="1" s="1"/>
  <c r="H1566" i="1"/>
  <c r="C1567" i="1"/>
  <c r="G1567" i="1" s="1"/>
  <c r="C1568" i="1"/>
  <c r="G1568" i="1"/>
  <c r="H1568" i="1"/>
  <c r="C1569" i="1"/>
  <c r="G1569" i="1"/>
  <c r="H1569" i="1"/>
  <c r="C1571" i="1"/>
  <c r="H1571" i="1" s="1"/>
  <c r="C1572" i="1"/>
  <c r="H1572" i="1" s="1"/>
  <c r="G1572" i="1"/>
  <c r="C1573" i="1"/>
  <c r="G1573" i="1" s="1"/>
  <c r="H1573" i="1"/>
  <c r="C1574" i="1"/>
  <c r="G1574" i="1" s="1"/>
  <c r="H1574" i="1"/>
  <c r="C1575" i="1"/>
  <c r="G1575" i="1" s="1"/>
  <c r="C1577" i="1"/>
  <c r="G1577" i="1"/>
  <c r="H1577" i="1"/>
  <c r="C1578" i="1"/>
  <c r="H1578" i="1" s="1"/>
  <c r="G1578" i="1"/>
  <c r="C1579" i="1"/>
  <c r="H1579" i="1" s="1"/>
  <c r="C1580" i="1"/>
  <c r="H1580" i="1" s="1"/>
  <c r="G1580" i="1"/>
  <c r="J1448" i="9"/>
  <c r="L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E302" i="9"/>
  <c r="B302" i="9" s="1"/>
  <c r="H301" i="9"/>
  <c r="G301" i="9"/>
  <c r="E301" i="9" s="1"/>
  <c r="B301" i="9" s="1"/>
  <c r="F301" i="9"/>
  <c r="H300" i="9"/>
  <c r="G300" i="9"/>
  <c r="E300" i="9" s="1"/>
  <c r="B300" i="9" s="1"/>
  <c r="F300" i="9"/>
  <c r="H299" i="9"/>
  <c r="G299" i="9"/>
  <c r="F299" i="9"/>
  <c r="E299" i="9"/>
  <c r="B299" i="9"/>
  <c r="H298" i="9"/>
  <c r="G298" i="9"/>
  <c r="F298" i="9"/>
  <c r="H297" i="9"/>
  <c r="G297" i="9"/>
  <c r="E297" i="9" s="1"/>
  <c r="F297" i="9"/>
  <c r="B297" i="9"/>
  <c r="H296" i="9"/>
  <c r="G296" i="9"/>
  <c r="E296" i="9" s="1"/>
  <c r="B296" i="9" s="1"/>
  <c r="F296" i="9"/>
  <c r="H295" i="9"/>
  <c r="E295" i="9" s="1"/>
  <c r="G295" i="9"/>
  <c r="F295" i="9"/>
  <c r="H294" i="9"/>
  <c r="G294" i="9"/>
  <c r="F294" i="9"/>
  <c r="H293" i="9"/>
  <c r="G293" i="9"/>
  <c r="E293" i="9" s="1"/>
  <c r="B293" i="9" s="1"/>
  <c r="F293" i="9"/>
  <c r="H292" i="9"/>
  <c r="G292" i="9"/>
  <c r="F292" i="9"/>
  <c r="E292" i="9"/>
  <c r="B292" i="9" s="1"/>
  <c r="F291" i="9"/>
  <c r="F290" i="9"/>
  <c r="H289" i="9"/>
  <c r="G289" i="9"/>
  <c r="E289" i="9" s="1"/>
  <c r="B289" i="9" s="1"/>
  <c r="F289" i="9"/>
  <c r="H288" i="9"/>
  <c r="G288" i="9"/>
  <c r="E288" i="9" s="1"/>
  <c r="F288" i="9"/>
  <c r="H287" i="9"/>
  <c r="E287" i="9" s="1"/>
  <c r="G287" i="9"/>
  <c r="F287" i="9"/>
  <c r="H286" i="9"/>
  <c r="G286" i="9"/>
  <c r="F286" i="9"/>
  <c r="F285" i="9"/>
  <c r="H284" i="9"/>
  <c r="G284" i="9"/>
  <c r="E284" i="9" s="1"/>
  <c r="B284" i="9" s="1"/>
  <c r="F284" i="9"/>
  <c r="H283" i="9"/>
  <c r="G283" i="9"/>
  <c r="E283" i="9" s="1"/>
  <c r="F283" i="9"/>
  <c r="H282" i="9"/>
  <c r="E282" i="9" s="1"/>
  <c r="G282" i="9"/>
  <c r="F282" i="9"/>
  <c r="F281" i="9"/>
  <c r="F280" i="9"/>
  <c r="F279" i="9"/>
  <c r="F278" i="9"/>
  <c r="F276" i="9"/>
  <c r="L275" i="9"/>
  <c r="F275" i="9" s="1"/>
  <c r="H275" i="9"/>
  <c r="F274" i="9"/>
  <c r="I273" i="9"/>
  <c r="E273" i="9" s="1"/>
  <c r="B273" i="9" s="1"/>
  <c r="H273" i="9"/>
  <c r="F273" i="9"/>
  <c r="E272" i="9"/>
  <c r="M271" i="9"/>
  <c r="L271" i="9"/>
  <c r="F271" i="9" s="1"/>
  <c r="E271" i="9"/>
  <c r="B271" i="9"/>
  <c r="M270" i="9"/>
  <c r="L270" i="9"/>
  <c r="F270" i="9"/>
  <c r="E270" i="9"/>
  <c r="B270" i="9"/>
  <c r="M269" i="9"/>
  <c r="L269" i="9"/>
  <c r="F269" i="9"/>
  <c r="B269" i="9" s="1"/>
  <c r="E269" i="9"/>
  <c r="M268" i="9"/>
  <c r="L268" i="9"/>
  <c r="F268" i="9"/>
  <c r="B268" i="9" s="1"/>
  <c r="E268" i="9"/>
  <c r="M267" i="9"/>
  <c r="L267" i="9"/>
  <c r="F267" i="9" s="1"/>
  <c r="E267" i="9"/>
  <c r="B267" i="9" s="1"/>
  <c r="M266" i="9"/>
  <c r="L266" i="9"/>
  <c r="E266" i="9"/>
  <c r="M265" i="9"/>
  <c r="L265" i="9"/>
  <c r="F265" i="9" s="1"/>
  <c r="E265" i="9"/>
  <c r="B265" i="9" s="1"/>
  <c r="M264" i="9"/>
  <c r="L264" i="9"/>
  <c r="F264" i="9" s="1"/>
  <c r="E264" i="9"/>
  <c r="M263" i="9"/>
  <c r="L263" i="9"/>
  <c r="F263" i="9" s="1"/>
  <c r="B263" i="9" s="1"/>
  <c r="E263" i="9"/>
  <c r="M262" i="9"/>
  <c r="L262" i="9"/>
  <c r="F262" i="9" s="1"/>
  <c r="B262" i="9" s="1"/>
  <c r="E262" i="9"/>
  <c r="M261" i="9"/>
  <c r="L261" i="9"/>
  <c r="F261" i="9"/>
  <c r="B261" i="9" s="1"/>
  <c r="E261" i="9"/>
  <c r="M260" i="9"/>
  <c r="L260" i="9"/>
  <c r="F260" i="9"/>
  <c r="B260" i="9" s="1"/>
  <c r="E260" i="9"/>
  <c r="M259" i="9"/>
  <c r="L259" i="9"/>
  <c r="F259" i="9" s="1"/>
  <c r="E259" i="9"/>
  <c r="B259" i="9" s="1"/>
  <c r="M258" i="9"/>
  <c r="L258" i="9"/>
  <c r="E258" i="9"/>
  <c r="M257" i="9"/>
  <c r="L257" i="9"/>
  <c r="F257" i="9" s="1"/>
  <c r="E257" i="9"/>
  <c r="M256" i="9"/>
  <c r="L256" i="9"/>
  <c r="F256" i="9" s="1"/>
  <c r="E256" i="9"/>
  <c r="M255" i="9"/>
  <c r="L255" i="9"/>
  <c r="F255" i="9" s="1"/>
  <c r="B255" i="9" s="1"/>
  <c r="E255" i="9"/>
  <c r="M254" i="9"/>
  <c r="L254" i="9"/>
  <c r="F254" i="9" s="1"/>
  <c r="B254" i="9" s="1"/>
  <c r="E254" i="9"/>
  <c r="M253" i="9"/>
  <c r="L253" i="9"/>
  <c r="F253" i="9"/>
  <c r="E253" i="9"/>
  <c r="M252" i="9"/>
  <c r="L252" i="9"/>
  <c r="F252" i="9"/>
  <c r="E252" i="9"/>
  <c r="M251" i="9"/>
  <c r="L251" i="9"/>
  <c r="F251" i="9" s="1"/>
  <c r="B251" i="9" s="1"/>
  <c r="E251" i="9"/>
  <c r="M250" i="9"/>
  <c r="L250" i="9"/>
  <c r="E250" i="9"/>
  <c r="M249" i="9"/>
  <c r="L249" i="9"/>
  <c r="E249" i="9"/>
  <c r="M248" i="9"/>
  <c r="L248" i="9"/>
  <c r="F248" i="9" s="1"/>
  <c r="E248" i="9"/>
  <c r="M247" i="9"/>
  <c r="L247" i="9"/>
  <c r="F247" i="9" s="1"/>
  <c r="B247" i="9" s="1"/>
  <c r="E247" i="9"/>
  <c r="M246" i="9"/>
  <c r="L246" i="9"/>
  <c r="F246" i="9" s="1"/>
  <c r="B246" i="9" s="1"/>
  <c r="E246" i="9"/>
  <c r="M245" i="9"/>
  <c r="L245" i="9"/>
  <c r="F245" i="9"/>
  <c r="B245" i="9" s="1"/>
  <c r="E245" i="9"/>
  <c r="M244" i="9"/>
  <c r="L244" i="9"/>
  <c r="F244" i="9"/>
  <c r="E244" i="9"/>
  <c r="M243" i="9"/>
  <c r="F243" i="9" s="1"/>
  <c r="L243" i="9"/>
  <c r="E243" i="9"/>
  <c r="M242" i="9"/>
  <c r="L242" i="9"/>
  <c r="F242" i="9" s="1"/>
  <c r="E242" i="9"/>
  <c r="M241" i="9"/>
  <c r="L241" i="9"/>
  <c r="F241" i="9" s="1"/>
  <c r="E241" i="9"/>
  <c r="B241" i="9" s="1"/>
  <c r="M240" i="9"/>
  <c r="L240" i="9"/>
  <c r="F240" i="9" s="1"/>
  <c r="E240" i="9"/>
  <c r="B240" i="9" s="1"/>
  <c r="M239" i="9"/>
  <c r="L239" i="9"/>
  <c r="F239" i="9" s="1"/>
  <c r="B239" i="9" s="1"/>
  <c r="E239" i="9"/>
  <c r="M238" i="9"/>
  <c r="L238" i="9"/>
  <c r="F238" i="9" s="1"/>
  <c r="E238" i="9"/>
  <c r="B238" i="9"/>
  <c r="M237" i="9"/>
  <c r="L237" i="9"/>
  <c r="F237" i="9"/>
  <c r="E237" i="9"/>
  <c r="B237" i="9"/>
  <c r="M236" i="9"/>
  <c r="L236" i="9"/>
  <c r="F236" i="9"/>
  <c r="E236" i="9"/>
  <c r="B236" i="9" s="1"/>
  <c r="M235" i="9"/>
  <c r="F235" i="9" s="1"/>
  <c r="L235" i="9"/>
  <c r="E235" i="9"/>
  <c r="M234" i="9"/>
  <c r="L234" i="9"/>
  <c r="E234" i="9"/>
  <c r="M233" i="9"/>
  <c r="L233" i="9"/>
  <c r="E233" i="9"/>
  <c r="M232" i="9"/>
  <c r="L232" i="9"/>
  <c r="F232" i="9" s="1"/>
  <c r="E232" i="9"/>
  <c r="M231" i="9"/>
  <c r="L231" i="9"/>
  <c r="F231" i="9" s="1"/>
  <c r="B231" i="9" s="1"/>
  <c r="E231" i="9"/>
  <c r="M230" i="9"/>
  <c r="L230" i="9"/>
  <c r="F230" i="9" s="1"/>
  <c r="B230" i="9" s="1"/>
  <c r="E230" i="9"/>
  <c r="M229" i="9"/>
  <c r="L229" i="9"/>
  <c r="F229" i="9"/>
  <c r="B229" i="9" s="1"/>
  <c r="E229" i="9"/>
  <c r="M228" i="9"/>
  <c r="L228" i="9"/>
  <c r="F228" i="9"/>
  <c r="B228" i="9" s="1"/>
  <c r="E228" i="9"/>
  <c r="M227" i="9"/>
  <c r="F227" i="9" s="1"/>
  <c r="L227" i="9"/>
  <c r="E227" i="9"/>
  <c r="M226" i="9"/>
  <c r="L226" i="9"/>
  <c r="F226" i="9" s="1"/>
  <c r="E226" i="9"/>
  <c r="M225" i="9"/>
  <c r="L225" i="9"/>
  <c r="F225" i="9" s="1"/>
  <c r="E225" i="9"/>
  <c r="B225" i="9" s="1"/>
  <c r="M224" i="9"/>
  <c r="L224" i="9"/>
  <c r="F224" i="9" s="1"/>
  <c r="E224" i="9"/>
  <c r="B224" i="9" s="1"/>
  <c r="M223" i="9"/>
  <c r="L223" i="9"/>
  <c r="F223" i="9" s="1"/>
  <c r="E223" i="9"/>
  <c r="B223" i="9"/>
  <c r="M222" i="9"/>
  <c r="L222" i="9"/>
  <c r="F222" i="9" s="1"/>
  <c r="E222" i="9"/>
  <c r="B222" i="9"/>
  <c r="M221" i="9"/>
  <c r="L221" i="9"/>
  <c r="F221" i="9"/>
  <c r="E221" i="9"/>
  <c r="B221" i="9"/>
  <c r="M220" i="9"/>
  <c r="L220" i="9"/>
  <c r="F220" i="9"/>
  <c r="B220" i="9" s="1"/>
  <c r="E220" i="9"/>
  <c r="M219" i="9"/>
  <c r="L219" i="9"/>
  <c r="F219" i="9"/>
  <c r="B219" i="9" s="1"/>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E156" i="9"/>
  <c r="B156" i="9"/>
  <c r="H155" i="9"/>
  <c r="G155" i="9"/>
  <c r="F155" i="9"/>
  <c r="E155" i="9"/>
  <c r="B155" i="9" s="1"/>
  <c r="H154" i="9"/>
  <c r="G154" i="9"/>
  <c r="E154" i="9" s="1"/>
  <c r="F154" i="9"/>
  <c r="H153" i="9"/>
  <c r="G153" i="9"/>
  <c r="E153" i="9" s="1"/>
  <c r="F153" i="9"/>
  <c r="B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F147" i="9"/>
  <c r="E147" i="9"/>
  <c r="B147" i="9" s="1"/>
  <c r="H146" i="9"/>
  <c r="G146" i="9"/>
  <c r="E146" i="9" s="1"/>
  <c r="B146" i="9" s="1"/>
  <c r="F146" i="9"/>
  <c r="H145" i="9"/>
  <c r="G145" i="9"/>
  <c r="E145" i="9" s="1"/>
  <c r="F145" i="9"/>
  <c r="B145" i="9"/>
  <c r="H144" i="9"/>
  <c r="E144" i="9" s="1"/>
  <c r="B144" i="9" s="1"/>
  <c r="G144" i="9"/>
  <c r="F144" i="9"/>
  <c r="F143" i="9"/>
  <c r="E143" i="9"/>
  <c r="B143" i="9" s="1"/>
  <c r="H142" i="9"/>
  <c r="G142" i="9"/>
  <c r="E142" i="9" s="1"/>
  <c r="B142" i="9" s="1"/>
  <c r="F142" i="9"/>
  <c r="H141" i="9"/>
  <c r="G141" i="9"/>
  <c r="E141" i="9" s="1"/>
  <c r="B141" i="9" s="1"/>
  <c r="F141" i="9"/>
  <c r="H140" i="9"/>
  <c r="G140" i="9"/>
  <c r="F140" i="9"/>
  <c r="E140" i="9"/>
  <c r="B140" i="9"/>
  <c r="H139" i="9"/>
  <c r="G139" i="9"/>
  <c r="F139" i="9"/>
  <c r="E139" i="9"/>
  <c r="B139" i="9" s="1"/>
  <c r="H138" i="9"/>
  <c r="G138" i="9"/>
  <c r="E138" i="9" s="1"/>
  <c r="F138" i="9"/>
  <c r="H137" i="9"/>
  <c r="G137" i="9"/>
  <c r="E137" i="9" s="1"/>
  <c r="F137" i="9"/>
  <c r="B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F131" i="9"/>
  <c r="E131" i="9"/>
  <c r="B131" i="9" s="1"/>
  <c r="H130" i="9"/>
  <c r="G130" i="9"/>
  <c r="E130" i="9" s="1"/>
  <c r="B130" i="9" s="1"/>
  <c r="F130" i="9"/>
  <c r="H129" i="9"/>
  <c r="G129" i="9"/>
  <c r="E129" i="9" s="1"/>
  <c r="F129" i="9"/>
  <c r="B129" i="9"/>
  <c r="H128" i="9"/>
  <c r="E128" i="9" s="1"/>
  <c r="B128" i="9" s="1"/>
  <c r="G128" i="9"/>
  <c r="F128" i="9"/>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F122" i="9"/>
  <c r="H121" i="9"/>
  <c r="G121" i="9"/>
  <c r="E121" i="9" s="1"/>
  <c r="F121" i="9"/>
  <c r="B121" i="9"/>
  <c r="H120" i="9"/>
  <c r="E120" i="9" s="1"/>
  <c r="B120" i="9" s="1"/>
  <c r="G120" i="9"/>
  <c r="F120" i="9"/>
  <c r="H119" i="9"/>
  <c r="G119" i="9"/>
  <c r="F119" i="9"/>
  <c r="E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F113" i="9"/>
  <c r="B113" i="9"/>
  <c r="H112" i="9"/>
  <c r="E112" i="9" s="1"/>
  <c r="B112" i="9" s="1"/>
  <c r="G112" i="9"/>
  <c r="F112" i="9"/>
  <c r="H111" i="9"/>
  <c r="G111" i="9"/>
  <c r="F111" i="9"/>
  <c r="E111" i="9"/>
  <c r="B111" i="9" s="1"/>
  <c r="H110" i="9"/>
  <c r="G110" i="9"/>
  <c r="E110" i="9" s="1"/>
  <c r="B110" i="9" s="1"/>
  <c r="F110" i="9"/>
  <c r="H109" i="9"/>
  <c r="G109" i="9"/>
  <c r="F109" i="9"/>
  <c r="H108" i="9"/>
  <c r="G108" i="9"/>
  <c r="F108" i="9"/>
  <c r="E108" i="9"/>
  <c r="B108" i="9" s="1"/>
  <c r="H107" i="9"/>
  <c r="G107" i="9"/>
  <c r="F107" i="9"/>
  <c r="E107" i="9"/>
  <c r="B107" i="9" s="1"/>
  <c r="H106" i="9"/>
  <c r="G106" i="9"/>
  <c r="E106" i="9" s="1"/>
  <c r="F106" i="9"/>
  <c r="H105" i="9"/>
  <c r="G105" i="9"/>
  <c r="E105" i="9" s="1"/>
  <c r="B105" i="9" s="1"/>
  <c r="F105" i="9"/>
  <c r="H104" i="9"/>
  <c r="E104" i="9" s="1"/>
  <c r="B104" i="9" s="1"/>
  <c r="G104" i="9"/>
  <c r="F104" i="9"/>
  <c r="H103" i="9"/>
  <c r="G103" i="9"/>
  <c r="F103" i="9"/>
  <c r="E103" i="9"/>
  <c r="H102" i="9"/>
  <c r="G102" i="9"/>
  <c r="E102" i="9" s="1"/>
  <c r="B102" i="9" s="1"/>
  <c r="F102" i="9"/>
  <c r="H101" i="9"/>
  <c r="G101" i="9"/>
  <c r="E101" i="9" s="1"/>
  <c r="B101" i="9" s="1"/>
  <c r="F101" i="9"/>
  <c r="H100" i="9"/>
  <c r="G100" i="9"/>
  <c r="F100" i="9"/>
  <c r="E100" i="9"/>
  <c r="B100" i="9"/>
  <c r="H99" i="9"/>
  <c r="G99" i="9"/>
  <c r="F99" i="9"/>
  <c r="E99" i="9"/>
  <c r="B99" i="9" s="1"/>
  <c r="H98" i="9"/>
  <c r="G98" i="9"/>
  <c r="E98" i="9" s="1"/>
  <c r="F98" i="9"/>
  <c r="H97" i="9"/>
  <c r="G97" i="9"/>
  <c r="E97" i="9" s="1"/>
  <c r="F97" i="9"/>
  <c r="B97" i="9"/>
  <c r="H96" i="9"/>
  <c r="E96" i="9" s="1"/>
  <c r="B96" i="9" s="1"/>
  <c r="G96" i="9"/>
  <c r="F96" i="9"/>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F90" i="9"/>
  <c r="H89" i="9"/>
  <c r="G89" i="9"/>
  <c r="E89" i="9" s="1"/>
  <c r="F89" i="9"/>
  <c r="B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F75" i="9"/>
  <c r="E75" i="9"/>
  <c r="B75" i="9" s="1"/>
  <c r="H74" i="9"/>
  <c r="G74" i="9"/>
  <c r="E74" i="9" s="1"/>
  <c r="F74" i="9"/>
  <c r="H73" i="9"/>
  <c r="G73" i="9"/>
  <c r="E73" i="9" s="1"/>
  <c r="F73" i="9"/>
  <c r="B73" i="9"/>
  <c r="H72" i="9"/>
  <c r="E72" i="9" s="1"/>
  <c r="B72" i="9" s="1"/>
  <c r="G72" i="9"/>
  <c r="F72" i="9"/>
  <c r="H71" i="9"/>
  <c r="G71" i="9"/>
  <c r="F71" i="9"/>
  <c r="E71" i="9"/>
  <c r="B71" i="9" s="1"/>
  <c r="H70" i="9"/>
  <c r="G70" i="9"/>
  <c r="E70" i="9" s="1"/>
  <c r="B70" i="9" s="1"/>
  <c r="F70" i="9"/>
  <c r="H69" i="9"/>
  <c r="G69" i="9"/>
  <c r="E69" i="9" s="1"/>
  <c r="B69" i="9" s="1"/>
  <c r="F69" i="9"/>
  <c r="H68" i="9"/>
  <c r="G68" i="9"/>
  <c r="F68" i="9"/>
  <c r="E68" i="9"/>
  <c r="B68" i="9"/>
  <c r="H67" i="9"/>
  <c r="G67" i="9"/>
  <c r="F67" i="9"/>
  <c r="E67" i="9"/>
  <c r="B67" i="9" s="1"/>
  <c r="H66" i="9"/>
  <c r="G66" i="9"/>
  <c r="E66" i="9" s="1"/>
  <c r="B66" i="9" s="1"/>
  <c r="F66" i="9"/>
  <c r="H65" i="9"/>
  <c r="G65" i="9"/>
  <c r="E65" i="9" s="1"/>
  <c r="F65" i="9"/>
  <c r="B65" i="9"/>
  <c r="H64" i="9"/>
  <c r="E64" i="9" s="1"/>
  <c r="B64" i="9" s="1"/>
  <c r="G64" i="9"/>
  <c r="F64" i="9"/>
  <c r="H63" i="9"/>
  <c r="G63" i="9"/>
  <c r="F63" i="9"/>
  <c r="E63" i="9"/>
  <c r="B63" i="9" s="1"/>
  <c r="H62" i="9"/>
  <c r="G62" i="9"/>
  <c r="E62" i="9" s="1"/>
  <c r="B62" i="9" s="1"/>
  <c r="F62" i="9"/>
  <c r="H61" i="9"/>
  <c r="G61" i="9"/>
  <c r="F61" i="9"/>
  <c r="H60" i="9"/>
  <c r="G60" i="9"/>
  <c r="F60" i="9"/>
  <c r="E60" i="9"/>
  <c r="B60" i="9"/>
  <c r="H59" i="9"/>
  <c r="G59" i="9"/>
  <c r="F59" i="9"/>
  <c r="E59" i="9"/>
  <c r="B59" i="9" s="1"/>
  <c r="H58" i="9"/>
  <c r="G58" i="9"/>
  <c r="E58" i="9" s="1"/>
  <c r="F58" i="9"/>
  <c r="H57" i="9"/>
  <c r="G57" i="9"/>
  <c r="E57" i="9" s="1"/>
  <c r="F57" i="9"/>
  <c r="B57" i="9"/>
  <c r="H56" i="9"/>
  <c r="G56" i="9"/>
  <c r="E56" i="9" s="1"/>
  <c r="B56" i="9" s="1"/>
  <c r="F56" i="9"/>
  <c r="H55" i="9"/>
  <c r="G55" i="9"/>
  <c r="F55" i="9"/>
  <c r="E55" i="9"/>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F49" i="9"/>
  <c r="B49" i="9"/>
  <c r="H48" i="9"/>
  <c r="G48" i="9"/>
  <c r="F48" i="9"/>
  <c r="H47" i="9"/>
  <c r="G47" i="9"/>
  <c r="F47" i="9"/>
  <c r="E47" i="9"/>
  <c r="B47" i="9" s="1"/>
  <c r="H46" i="9"/>
  <c r="G46" i="9"/>
  <c r="E46" i="9" s="1"/>
  <c r="B46" i="9" s="1"/>
  <c r="F46" i="9"/>
  <c r="H45" i="9"/>
  <c r="G45" i="9"/>
  <c r="F45" i="9"/>
  <c r="H44" i="9"/>
  <c r="G44" i="9"/>
  <c r="F44" i="9"/>
  <c r="E44" i="9"/>
  <c r="B44" i="9" s="1"/>
  <c r="H43" i="9"/>
  <c r="G43" i="9"/>
  <c r="F43" i="9"/>
  <c r="E43" i="9"/>
  <c r="B43" i="9" s="1"/>
  <c r="H42" i="9"/>
  <c r="G42" i="9"/>
  <c r="E42" i="9" s="1"/>
  <c r="F42" i="9"/>
  <c r="H41" i="9"/>
  <c r="G41" i="9"/>
  <c r="E41" i="9" s="1"/>
  <c r="B41" i="9" s="1"/>
  <c r="F41" i="9"/>
  <c r="H40" i="9"/>
  <c r="G40" i="9"/>
  <c r="E40" i="9" s="1"/>
  <c r="B40" i="9" s="1"/>
  <c r="F40" i="9"/>
  <c r="H39" i="9"/>
  <c r="G39" i="9"/>
  <c r="F39" i="9"/>
  <c r="E39" i="9"/>
  <c r="H38" i="9"/>
  <c r="G38" i="9"/>
  <c r="E38" i="9" s="1"/>
  <c r="B38" i="9" s="1"/>
  <c r="F38" i="9"/>
  <c r="H37" i="9"/>
  <c r="G37" i="9"/>
  <c r="E37" i="9" s="1"/>
  <c r="B37" i="9" s="1"/>
  <c r="F37" i="9"/>
  <c r="H36" i="9"/>
  <c r="G36" i="9"/>
  <c r="F36" i="9"/>
  <c r="E36" i="9"/>
  <c r="B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E26" i="9" s="1"/>
  <c r="F26" i="9"/>
  <c r="H25" i="9"/>
  <c r="G25" i="9"/>
  <c r="E25" i="9" s="1"/>
  <c r="F25" i="9"/>
  <c r="B25" i="9"/>
  <c r="H24" i="9"/>
  <c r="E24" i="9" s="1"/>
  <c r="B24" i="9" s="1"/>
  <c r="G24" i="9"/>
  <c r="F24" i="9"/>
  <c r="H23" i="9"/>
  <c r="G23" i="9"/>
  <c r="F23" i="9"/>
  <c r="E23" i="9"/>
  <c r="B23" i="9" s="1"/>
  <c r="H22" i="9"/>
  <c r="G22" i="9"/>
  <c r="E22" i="9" s="1"/>
  <c r="B22" i="9" s="1"/>
  <c r="F22" i="9"/>
  <c r="F21" i="9"/>
  <c r="F4" i="9"/>
  <c r="O3" i="9"/>
  <c r="G275" i="9" s="1"/>
  <c r="I3" i="9"/>
  <c r="G162" i="9" s="1"/>
  <c r="E162" i="9" s="1"/>
  <c r="B16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E23" i="7"/>
  <c r="D1454" i="1" s="1"/>
  <c r="D23" i="7"/>
  <c r="C1454" i="1" s="1"/>
  <c r="E22" i="7"/>
  <c r="D1453" i="1" s="1"/>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F250" i="5" s="1"/>
  <c r="D250" i="5"/>
  <c r="F249" i="5"/>
  <c r="F248" i="5"/>
  <c r="F247" i="5"/>
  <c r="E246" i="5"/>
  <c r="D246" i="5"/>
  <c r="D245" i="5" s="1"/>
  <c r="F244" i="5"/>
  <c r="F243" i="5"/>
  <c r="E242" i="5"/>
  <c r="E238" i="5" s="1"/>
  <c r="D242" i="5"/>
  <c r="F242" i="5" s="1"/>
  <c r="F241" i="5"/>
  <c r="F240" i="5"/>
  <c r="E239" i="5"/>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G310" i="9" s="1"/>
  <c r="F189" i="5"/>
  <c r="F188" i="5"/>
  <c r="F187" i="5"/>
  <c r="F186" i="5"/>
  <c r="F185" i="5"/>
  <c r="F184" i="5"/>
  <c r="F183" i="5"/>
  <c r="F182" i="5"/>
  <c r="F181" i="5"/>
  <c r="E180" i="5"/>
  <c r="D180" i="5"/>
  <c r="F180" i="5" s="1"/>
  <c r="F179" i="5"/>
  <c r="F178" i="5"/>
  <c r="F177"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79"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D593" i="4" s="1"/>
  <c r="F593" i="4" s="1"/>
  <c r="F611" i="4"/>
  <c r="F610" i="4"/>
  <c r="F609" i="4"/>
  <c r="F608" i="4"/>
  <c r="F607" i="4"/>
  <c r="F606" i="4"/>
  <c r="F605" i="4"/>
  <c r="E605" i="4"/>
  <c r="E593" i="4" s="1"/>
  <c r="D605" i="4"/>
  <c r="F604"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D580" i="4" s="1"/>
  <c r="F580"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D421" i="4" s="1"/>
  <c r="F429" i="4"/>
  <c r="F428" i="4"/>
  <c r="E427" i="4"/>
  <c r="D427" i="4"/>
  <c r="F427" i="4" s="1"/>
  <c r="F426" i="4"/>
  <c r="F425" i="4"/>
  <c r="F424" i="4"/>
  <c r="F423" i="4"/>
  <c r="E422" i="4"/>
  <c r="D422" i="4"/>
  <c r="F422" i="4" s="1"/>
  <c r="E421" i="4"/>
  <c r="E418" i="4"/>
  <c r="D418" i="4"/>
  <c r="F418" i="4" s="1"/>
  <c r="E417" i="4"/>
  <c r="D417" i="4"/>
  <c r="D644" i="4" s="1"/>
  <c r="E416" i="4"/>
  <c r="D411" i="1" s="1"/>
  <c r="G411" i="1"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9" i="4" s="1"/>
  <c r="E298"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D216" i="4"/>
  <c r="E215" i="4"/>
  <c r="F214" i="4"/>
  <c r="F213" i="4"/>
  <c r="F212" i="4"/>
  <c r="F211" i="4"/>
  <c r="E210" i="4"/>
  <c r="D210" i="4"/>
  <c r="D196" i="4" s="1"/>
  <c r="F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F140" i="4"/>
  <c r="E140" i="4"/>
  <c r="E139" i="4" s="1"/>
  <c r="D140" i="4"/>
  <c r="D139" i="4" s="1"/>
  <c r="F139" i="4" s="1"/>
  <c r="F138" i="4"/>
  <c r="F137" i="4"/>
  <c r="F136" i="4"/>
  <c r="F135" i="4"/>
  <c r="F134" i="4"/>
  <c r="E134" i="4"/>
  <c r="D134" i="4"/>
  <c r="E133" i="4"/>
  <c r="D133" i="4"/>
  <c r="F133" i="4" s="1"/>
  <c r="F132" i="4"/>
  <c r="F131" i="4"/>
  <c r="F130" i="4"/>
  <c r="F129" i="4"/>
  <c r="E128" i="4"/>
  <c r="D128" i="4"/>
  <c r="F128" i="4" s="1"/>
  <c r="F127" i="4"/>
  <c r="F126"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E82" i="4" s="1"/>
  <c r="D98" i="4"/>
  <c r="D82" i="4" s="1"/>
  <c r="F82"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J1451" i="1"/>
  <c r="I1451" i="1"/>
  <c r="H1451" i="1"/>
  <c r="D1451" i="1"/>
  <c r="G1451" i="1" s="1"/>
  <c r="C1451" i="1"/>
  <c r="D1450" i="1"/>
  <c r="C1450" i="1"/>
  <c r="H1449" i="1"/>
  <c r="G1449" i="1"/>
  <c r="I1449" i="1" s="1"/>
  <c r="D1449" i="1"/>
  <c r="C1449" i="1"/>
  <c r="D1448" i="1"/>
  <c r="C1448" i="1"/>
  <c r="J1447" i="1"/>
  <c r="H1447" i="1"/>
  <c r="I1447" i="1" s="1"/>
  <c r="G1447" i="1"/>
  <c r="D1447" i="1"/>
  <c r="C1447" i="1"/>
  <c r="D1446" i="1"/>
  <c r="C1446" i="1"/>
  <c r="D1445" i="1"/>
  <c r="C1445" i="1"/>
  <c r="J1444" i="1"/>
  <c r="H1444" i="1"/>
  <c r="D1444" i="1"/>
  <c r="C1444" i="1"/>
  <c r="G1444" i="1" s="1"/>
  <c r="J1443" i="1"/>
  <c r="H1443" i="1"/>
  <c r="G1443" i="1"/>
  <c r="I1443" i="1" s="1"/>
  <c r="D1443" i="1"/>
  <c r="C1443" i="1"/>
  <c r="D1442" i="1"/>
  <c r="G1442" i="1" s="1"/>
  <c r="C1442" i="1"/>
  <c r="D1441" i="1"/>
  <c r="J1441" i="1" s="1"/>
  <c r="C1441" i="1"/>
  <c r="D1440" i="1"/>
  <c r="C1440" i="1"/>
  <c r="G1440" i="1" s="1"/>
  <c r="G1439" i="1"/>
  <c r="D1439" i="1"/>
  <c r="J1439" i="1" s="1"/>
  <c r="C1439" i="1"/>
  <c r="D1438" i="1"/>
  <c r="C1438" i="1"/>
  <c r="D1437" i="1"/>
  <c r="C1437" i="1"/>
  <c r="H1437" i="1" s="1"/>
  <c r="D1434" i="1"/>
  <c r="C1434" i="1"/>
  <c r="H1433" i="1"/>
  <c r="D1433" i="1"/>
  <c r="G1433" i="1" s="1"/>
  <c r="C1433" i="1"/>
  <c r="D1432" i="1"/>
  <c r="C1432" i="1"/>
  <c r="H1431" i="1"/>
  <c r="D1431" i="1"/>
  <c r="G1431" i="1" s="1"/>
  <c r="C1431" i="1"/>
  <c r="D1430" i="1"/>
  <c r="C1430" i="1"/>
  <c r="D1429" i="1"/>
  <c r="C1429" i="1"/>
  <c r="D1428" i="1"/>
  <c r="C1428" i="1"/>
  <c r="H1427" i="1"/>
  <c r="G1427" i="1"/>
  <c r="D1427" i="1"/>
  <c r="C1427" i="1"/>
  <c r="D1426" i="1"/>
  <c r="C1426" i="1"/>
  <c r="D1425" i="1"/>
  <c r="H1425" i="1" s="1"/>
  <c r="C1425" i="1"/>
  <c r="D1424" i="1"/>
  <c r="C1424" i="1"/>
  <c r="D1423" i="1"/>
  <c r="H1423" i="1" s="1"/>
  <c r="C1423" i="1"/>
  <c r="D1422" i="1"/>
  <c r="C1422" i="1"/>
  <c r="D1421" i="1"/>
  <c r="C1421" i="1"/>
  <c r="D1420" i="1"/>
  <c r="C1420" i="1"/>
  <c r="H1419" i="1"/>
  <c r="G1419" i="1"/>
  <c r="D1419" i="1"/>
  <c r="C1419" i="1"/>
  <c r="D1418" i="1"/>
  <c r="C1418" i="1"/>
  <c r="D1417" i="1"/>
  <c r="C1417" i="1"/>
  <c r="G1417" i="1" s="1"/>
  <c r="D1416" i="1"/>
  <c r="C1416" i="1"/>
  <c r="D1415" i="1"/>
  <c r="C1415" i="1"/>
  <c r="H1415" i="1" s="1"/>
  <c r="D1414" i="1"/>
  <c r="C1414" i="1"/>
  <c r="G1414" i="1" s="1"/>
  <c r="D1413" i="1"/>
  <c r="C1413" i="1"/>
  <c r="H1412" i="1"/>
  <c r="D1412" i="1"/>
  <c r="C1412" i="1"/>
  <c r="G1412" i="1" s="1"/>
  <c r="G1411" i="1"/>
  <c r="D1411" i="1"/>
  <c r="C1411" i="1"/>
  <c r="H1411" i="1" s="1"/>
  <c r="H1410" i="1"/>
  <c r="D1410" i="1"/>
  <c r="C1410" i="1"/>
  <c r="G1410" i="1" s="1"/>
  <c r="G1409" i="1"/>
  <c r="D1409" i="1"/>
  <c r="C1409" i="1"/>
  <c r="H1409" i="1" s="1"/>
  <c r="D1408" i="1"/>
  <c r="G1407" i="1"/>
  <c r="D1407" i="1"/>
  <c r="C1407" i="1"/>
  <c r="H1407" i="1" s="1"/>
  <c r="D1406" i="1"/>
  <c r="C1406" i="1"/>
  <c r="G1406" i="1" s="1"/>
  <c r="D1405" i="1"/>
  <c r="C1405" i="1"/>
  <c r="H1404" i="1"/>
  <c r="D1404" i="1"/>
  <c r="C1404" i="1"/>
  <c r="G1404" i="1" s="1"/>
  <c r="G1403" i="1"/>
  <c r="D1403" i="1"/>
  <c r="C1403" i="1"/>
  <c r="H1403" i="1" s="1"/>
  <c r="H1402" i="1"/>
  <c r="D1402" i="1"/>
  <c r="C1402" i="1"/>
  <c r="G1402" i="1" s="1"/>
  <c r="G1401" i="1"/>
  <c r="D1401" i="1"/>
  <c r="C1401" i="1"/>
  <c r="H1401" i="1" s="1"/>
  <c r="D1400" i="1"/>
  <c r="C1400" i="1"/>
  <c r="G1400" i="1" s="1"/>
  <c r="D1399" i="1"/>
  <c r="C1399" i="1"/>
  <c r="D1398" i="1"/>
  <c r="C1398" i="1"/>
  <c r="G1398" i="1" s="1"/>
  <c r="D1397" i="1"/>
  <c r="C1397" i="1"/>
  <c r="H1396" i="1"/>
  <c r="D1396" i="1"/>
  <c r="C1396" i="1"/>
  <c r="G1396" i="1" s="1"/>
  <c r="G1395" i="1"/>
  <c r="D1395" i="1"/>
  <c r="C1395" i="1"/>
  <c r="H1395" i="1" s="1"/>
  <c r="H1394" i="1"/>
  <c r="D1394" i="1"/>
  <c r="C1394" i="1"/>
  <c r="G1394" i="1" s="1"/>
  <c r="G1393" i="1"/>
  <c r="D1393" i="1"/>
  <c r="C1393" i="1"/>
  <c r="H1393" i="1" s="1"/>
  <c r="D1392" i="1"/>
  <c r="C1392" i="1"/>
  <c r="G1392" i="1" s="1"/>
  <c r="D1391" i="1"/>
  <c r="C1391" i="1"/>
  <c r="H1391" i="1" s="1"/>
  <c r="D1390" i="1"/>
  <c r="C1390" i="1"/>
  <c r="G1390" i="1" s="1"/>
  <c r="D1389" i="1"/>
  <c r="C1389" i="1"/>
  <c r="H1388" i="1"/>
  <c r="D1388" i="1"/>
  <c r="C1388" i="1"/>
  <c r="G1388" i="1" s="1"/>
  <c r="G1387" i="1"/>
  <c r="D1387" i="1"/>
  <c r="C1387" i="1"/>
  <c r="H1387" i="1" s="1"/>
  <c r="H1386" i="1"/>
  <c r="D1386" i="1"/>
  <c r="C1386" i="1"/>
  <c r="G1386" i="1" s="1"/>
  <c r="G1385" i="1"/>
  <c r="D1385" i="1"/>
  <c r="C1385" i="1"/>
  <c r="H1385" i="1" s="1"/>
  <c r="D1384" i="1"/>
  <c r="C1384" i="1"/>
  <c r="G1384" i="1" s="1"/>
  <c r="H1382" i="1"/>
  <c r="D1382" i="1"/>
  <c r="C1382" i="1"/>
  <c r="G1382" i="1" s="1"/>
  <c r="D1381" i="1"/>
  <c r="C1381" i="1"/>
  <c r="H1381" i="1" s="1"/>
  <c r="D1380" i="1"/>
  <c r="C1380" i="1"/>
  <c r="D1379" i="1"/>
  <c r="C1379" i="1"/>
  <c r="H1379" i="1" s="1"/>
  <c r="G1378" i="1"/>
  <c r="D1378" i="1"/>
  <c r="C1378" i="1"/>
  <c r="H1378" i="1" s="1"/>
  <c r="G1377" i="1"/>
  <c r="D1377" i="1"/>
  <c r="C1377" i="1"/>
  <c r="D1376" i="1"/>
  <c r="C1376" i="1"/>
  <c r="D1375" i="1"/>
  <c r="G1375" i="1" s="1"/>
  <c r="C1375" i="1"/>
  <c r="D1374" i="1"/>
  <c r="C1374" i="1"/>
  <c r="H1374" i="1" s="1"/>
  <c r="D1373" i="1"/>
  <c r="C1373" i="1"/>
  <c r="H1373" i="1" s="1"/>
  <c r="D1372" i="1"/>
  <c r="H1372" i="1" s="1"/>
  <c r="C1372" i="1"/>
  <c r="D1371" i="1"/>
  <c r="G1371" i="1" s="1"/>
  <c r="C1371" i="1"/>
  <c r="H1370" i="1"/>
  <c r="D1370" i="1"/>
  <c r="C1370" i="1"/>
  <c r="G1370" i="1" s="1"/>
  <c r="D1369" i="1"/>
  <c r="C1369" i="1"/>
  <c r="H1368" i="1"/>
  <c r="G1368" i="1"/>
  <c r="D1368" i="1"/>
  <c r="C1368" i="1"/>
  <c r="D1367" i="1"/>
  <c r="C1367" i="1"/>
  <c r="H1367" i="1" s="1"/>
  <c r="H1366" i="1"/>
  <c r="D1366" i="1"/>
  <c r="G1366" i="1" s="1"/>
  <c r="C1366" i="1"/>
  <c r="D1365" i="1"/>
  <c r="G1365" i="1" s="1"/>
  <c r="C1365" i="1"/>
  <c r="D1364" i="1"/>
  <c r="C1364" i="1"/>
  <c r="D1363" i="1"/>
  <c r="C1363" i="1"/>
  <c r="H1363" i="1" s="1"/>
  <c r="D1362" i="1"/>
  <c r="G1362" i="1" s="1"/>
  <c r="C1362" i="1"/>
  <c r="H1362" i="1" s="1"/>
  <c r="G1361" i="1"/>
  <c r="D1361" i="1"/>
  <c r="C1361" i="1"/>
  <c r="D1360" i="1"/>
  <c r="C1360" i="1"/>
  <c r="D1359" i="1"/>
  <c r="G1359" i="1" s="1"/>
  <c r="C1359" i="1"/>
  <c r="D1358" i="1"/>
  <c r="C1358" i="1"/>
  <c r="H1358" i="1" s="1"/>
  <c r="D1357" i="1"/>
  <c r="C1357" i="1"/>
  <c r="D1356" i="1"/>
  <c r="H1356" i="1" s="1"/>
  <c r="C1356" i="1"/>
  <c r="D1355" i="1"/>
  <c r="G1355" i="1" s="1"/>
  <c r="C1355" i="1"/>
  <c r="H1354" i="1"/>
  <c r="D1354" i="1"/>
  <c r="C1354" i="1"/>
  <c r="G1354" i="1" s="1"/>
  <c r="D1353" i="1"/>
  <c r="C1353" i="1"/>
  <c r="H1352" i="1"/>
  <c r="G1352" i="1"/>
  <c r="D1352" i="1"/>
  <c r="C1352" i="1"/>
  <c r="D1351" i="1"/>
  <c r="C1351" i="1"/>
  <c r="H1351" i="1" s="1"/>
  <c r="H1350" i="1"/>
  <c r="D1350" i="1"/>
  <c r="G1350" i="1" s="1"/>
  <c r="C1350" i="1"/>
  <c r="D1349" i="1"/>
  <c r="G1349" i="1" s="1"/>
  <c r="C1349" i="1"/>
  <c r="G1348" i="1"/>
  <c r="D1348" i="1"/>
  <c r="C1348" i="1"/>
  <c r="H1348" i="1" s="1"/>
  <c r="D1347" i="1"/>
  <c r="C1347" i="1"/>
  <c r="H1347" i="1" s="1"/>
  <c r="D1346" i="1"/>
  <c r="G1346" i="1" s="1"/>
  <c r="C1346" i="1"/>
  <c r="G1345" i="1"/>
  <c r="D1345" i="1"/>
  <c r="C1345" i="1"/>
  <c r="H1345" i="1" s="1"/>
  <c r="D1344" i="1"/>
  <c r="C1344" i="1"/>
  <c r="D1343" i="1"/>
  <c r="G1343" i="1" s="1"/>
  <c r="C1343" i="1"/>
  <c r="D1342" i="1"/>
  <c r="C1342" i="1"/>
  <c r="H1342" i="1" s="1"/>
  <c r="G1341" i="1"/>
  <c r="D1341" i="1"/>
  <c r="C1341" i="1"/>
  <c r="H1341" i="1" s="1"/>
  <c r="D1340" i="1"/>
  <c r="H1340" i="1" s="1"/>
  <c r="C1340" i="1"/>
  <c r="D1339" i="1"/>
  <c r="G1339" i="1" s="1"/>
  <c r="C1339" i="1"/>
  <c r="H1338" i="1"/>
  <c r="D1338" i="1"/>
  <c r="C1338" i="1"/>
  <c r="G1338" i="1" s="1"/>
  <c r="D1337" i="1"/>
  <c r="C1337" i="1"/>
  <c r="H1336" i="1"/>
  <c r="G1336" i="1"/>
  <c r="D1336" i="1"/>
  <c r="C1336" i="1"/>
  <c r="D1335" i="1"/>
  <c r="C1335" i="1"/>
  <c r="H1335" i="1" s="1"/>
  <c r="D1334" i="1"/>
  <c r="C1334" i="1"/>
  <c r="D1333" i="1"/>
  <c r="G1333" i="1" s="1"/>
  <c r="C1333" i="1"/>
  <c r="D1332" i="1"/>
  <c r="C1332" i="1"/>
  <c r="H1332" i="1" s="1"/>
  <c r="D1331" i="1"/>
  <c r="C1331" i="1"/>
  <c r="H1331" i="1" s="1"/>
  <c r="D1330" i="1"/>
  <c r="G1330" i="1" s="1"/>
  <c r="C1330" i="1"/>
  <c r="D1329" i="1"/>
  <c r="D1328" i="1"/>
  <c r="C1328" i="1"/>
  <c r="D1327" i="1"/>
  <c r="G1327" i="1" s="1"/>
  <c r="C1327" i="1"/>
  <c r="D1326" i="1"/>
  <c r="C1326" i="1"/>
  <c r="H1326" i="1" s="1"/>
  <c r="D1325" i="1"/>
  <c r="C1325" i="1"/>
  <c r="H1325" i="1" s="1"/>
  <c r="D1324" i="1"/>
  <c r="H1324" i="1" s="1"/>
  <c r="C1324" i="1"/>
  <c r="D1323" i="1"/>
  <c r="G1323" i="1" s="1"/>
  <c r="C1323" i="1"/>
  <c r="H1322" i="1"/>
  <c r="D1322" i="1"/>
  <c r="C1322" i="1"/>
  <c r="G1322" i="1" s="1"/>
  <c r="D1321" i="1"/>
  <c r="C1321" i="1"/>
  <c r="H1320" i="1"/>
  <c r="G1320" i="1"/>
  <c r="D1320" i="1"/>
  <c r="C1320" i="1"/>
  <c r="D1319" i="1"/>
  <c r="C1319" i="1"/>
  <c r="H1319" i="1" s="1"/>
  <c r="D1318" i="1"/>
  <c r="G1318" i="1" s="1"/>
  <c r="C1318" i="1"/>
  <c r="D1317" i="1"/>
  <c r="G1317" i="1" s="1"/>
  <c r="C1317" i="1"/>
  <c r="D1316" i="1"/>
  <c r="C1316" i="1"/>
  <c r="H1316" i="1" s="1"/>
  <c r="D1315" i="1"/>
  <c r="C1315" i="1"/>
  <c r="H1315" i="1" s="1"/>
  <c r="D1314" i="1"/>
  <c r="G1314" i="1" s="1"/>
  <c r="C1314" i="1"/>
  <c r="H1314" i="1" s="1"/>
  <c r="G1313" i="1"/>
  <c r="D1313" i="1"/>
  <c r="C1313" i="1"/>
  <c r="H1313" i="1" s="1"/>
  <c r="D1312" i="1"/>
  <c r="C1312" i="1"/>
  <c r="D1311" i="1"/>
  <c r="G1311" i="1" s="1"/>
  <c r="C1311" i="1"/>
  <c r="D1310" i="1"/>
  <c r="C1310" i="1"/>
  <c r="H1310" i="1" s="1"/>
  <c r="D1309" i="1"/>
  <c r="C1309" i="1"/>
  <c r="H1309" i="1" s="1"/>
  <c r="D1308" i="1"/>
  <c r="H1308" i="1" s="1"/>
  <c r="C1308" i="1"/>
  <c r="D1307" i="1"/>
  <c r="G1307" i="1" s="1"/>
  <c r="C1307" i="1"/>
  <c r="H1306" i="1"/>
  <c r="D1306" i="1"/>
  <c r="C1306" i="1"/>
  <c r="G1306" i="1" s="1"/>
  <c r="D1305" i="1"/>
  <c r="C1305" i="1"/>
  <c r="H1304" i="1"/>
  <c r="G1304" i="1"/>
  <c r="D1304" i="1"/>
  <c r="C1304" i="1"/>
  <c r="D1303" i="1"/>
  <c r="C1303" i="1"/>
  <c r="H1303" i="1" s="1"/>
  <c r="D1302" i="1"/>
  <c r="G1302" i="1" s="1"/>
  <c r="C1302" i="1"/>
  <c r="D1301" i="1"/>
  <c r="G1301" i="1" s="1"/>
  <c r="C1301" i="1"/>
  <c r="G1300" i="1"/>
  <c r="D1300" i="1"/>
  <c r="C1300" i="1"/>
  <c r="H1300" i="1" s="1"/>
  <c r="D1299" i="1"/>
  <c r="C1299" i="1"/>
  <c r="D1298" i="1"/>
  <c r="G1298" i="1" s="1"/>
  <c r="C1298" i="1"/>
  <c r="G1297" i="1"/>
  <c r="D1297" i="1"/>
  <c r="C1297" i="1"/>
  <c r="H1297" i="1" s="1"/>
  <c r="D1296" i="1"/>
  <c r="C1296" i="1"/>
  <c r="D1295" i="1"/>
  <c r="G1295" i="1" s="1"/>
  <c r="C1295" i="1"/>
  <c r="D1294" i="1"/>
  <c r="C1294" i="1"/>
  <c r="H1294" i="1" s="1"/>
  <c r="H1293" i="1"/>
  <c r="D1293" i="1"/>
  <c r="G1293" i="1" s="1"/>
  <c r="C1293" i="1"/>
  <c r="D1292" i="1"/>
  <c r="C1292" i="1"/>
  <c r="H1292" i="1" s="1"/>
  <c r="H1291" i="1"/>
  <c r="D1291" i="1"/>
  <c r="G1291" i="1" s="1"/>
  <c r="C1291" i="1"/>
  <c r="D1290" i="1"/>
  <c r="C1290" i="1"/>
  <c r="H1290" i="1" s="1"/>
  <c r="D1289" i="1"/>
  <c r="G1289" i="1" s="1"/>
  <c r="C1289" i="1"/>
  <c r="D1288" i="1"/>
  <c r="C1288" i="1"/>
  <c r="H1288" i="1" s="1"/>
  <c r="H1287" i="1"/>
  <c r="D1287" i="1"/>
  <c r="G1287" i="1" s="1"/>
  <c r="C1287" i="1"/>
  <c r="D1286" i="1"/>
  <c r="C1286" i="1"/>
  <c r="H1286" i="1" s="1"/>
  <c r="D1285" i="1"/>
  <c r="G1285" i="1" s="1"/>
  <c r="C1285" i="1"/>
  <c r="D1284" i="1"/>
  <c r="C1284" i="1"/>
  <c r="H1284" i="1" s="1"/>
  <c r="H1283" i="1"/>
  <c r="D1283" i="1"/>
  <c r="G1283" i="1" s="1"/>
  <c r="C1283" i="1"/>
  <c r="D1282" i="1"/>
  <c r="C1282" i="1"/>
  <c r="H1282" i="1" s="1"/>
  <c r="D1281" i="1"/>
  <c r="C1281" i="1"/>
  <c r="D1280" i="1"/>
  <c r="C1280" i="1"/>
  <c r="H1280" i="1" s="1"/>
  <c r="D1279" i="1"/>
  <c r="G1279" i="1" s="1"/>
  <c r="C1279" i="1"/>
  <c r="D1278" i="1"/>
  <c r="C1278" i="1"/>
  <c r="H1278" i="1" s="1"/>
  <c r="H1277" i="1"/>
  <c r="D1277" i="1"/>
  <c r="G1277" i="1" s="1"/>
  <c r="C1277" i="1"/>
  <c r="D1276" i="1"/>
  <c r="C1276" i="1"/>
  <c r="H1276" i="1" s="1"/>
  <c r="H1275" i="1"/>
  <c r="D1275" i="1"/>
  <c r="G1275" i="1" s="1"/>
  <c r="C1275" i="1"/>
  <c r="D1274" i="1"/>
  <c r="C1274" i="1"/>
  <c r="H1274" i="1" s="1"/>
  <c r="D1273" i="1"/>
  <c r="G1273" i="1" s="1"/>
  <c r="C1273" i="1"/>
  <c r="D1272" i="1"/>
  <c r="C1272" i="1"/>
  <c r="H1271" i="1"/>
  <c r="D1271" i="1"/>
  <c r="G1271" i="1" s="1"/>
  <c r="C1271" i="1"/>
  <c r="D1270" i="1"/>
  <c r="C1270" i="1"/>
  <c r="D1269" i="1"/>
  <c r="G1269" i="1" s="1"/>
  <c r="C1269" i="1"/>
  <c r="D1268" i="1"/>
  <c r="C1268" i="1"/>
  <c r="H1267" i="1"/>
  <c r="D1267" i="1"/>
  <c r="G1267" i="1" s="1"/>
  <c r="C1267" i="1"/>
  <c r="D1266" i="1"/>
  <c r="C1266" i="1"/>
  <c r="D1265" i="1"/>
  <c r="C1265" i="1"/>
  <c r="D1264" i="1"/>
  <c r="C1264" i="1"/>
  <c r="D1263" i="1"/>
  <c r="H1263" i="1" s="1"/>
  <c r="C1263" i="1"/>
  <c r="G1263" i="1" s="1"/>
  <c r="D1262" i="1"/>
  <c r="C1262" i="1"/>
  <c r="H1261" i="1"/>
  <c r="D1261" i="1"/>
  <c r="C1261" i="1"/>
  <c r="D1260" i="1"/>
  <c r="C1260" i="1"/>
  <c r="H1259" i="1"/>
  <c r="D1259" i="1"/>
  <c r="C1259" i="1"/>
  <c r="G1259" i="1" s="1"/>
  <c r="D1258" i="1"/>
  <c r="C1258" i="1"/>
  <c r="D1257" i="1"/>
  <c r="H1257" i="1" s="1"/>
  <c r="C1257" i="1"/>
  <c r="G1257" i="1" s="1"/>
  <c r="D1256" i="1"/>
  <c r="C1256" i="1"/>
  <c r="H1255" i="1"/>
  <c r="D1255" i="1"/>
  <c r="C1255" i="1"/>
  <c r="D1254" i="1"/>
  <c r="C1254" i="1"/>
  <c r="D1253" i="1"/>
  <c r="H1253" i="1" s="1"/>
  <c r="C1253" i="1"/>
  <c r="D1252" i="1"/>
  <c r="C1252" i="1"/>
  <c r="H1251" i="1"/>
  <c r="D1251" i="1"/>
  <c r="C1251" i="1"/>
  <c r="G1251" i="1" s="1"/>
  <c r="D1250" i="1"/>
  <c r="C1250" i="1"/>
  <c r="D1249" i="1"/>
  <c r="H1249" i="1" s="1"/>
  <c r="C1249" i="1"/>
  <c r="D1248" i="1"/>
  <c r="C1248" i="1"/>
  <c r="D1247" i="1"/>
  <c r="H1247" i="1" s="1"/>
  <c r="C1247" i="1"/>
  <c r="G1247" i="1" s="1"/>
  <c r="D1246" i="1"/>
  <c r="C1246" i="1"/>
  <c r="H1245" i="1"/>
  <c r="D1245" i="1"/>
  <c r="C1245" i="1"/>
  <c r="D1244" i="1"/>
  <c r="C1244" i="1"/>
  <c r="H1243" i="1"/>
  <c r="D1243" i="1"/>
  <c r="C1243" i="1"/>
  <c r="G1243" i="1" s="1"/>
  <c r="D1242" i="1"/>
  <c r="C1242" i="1"/>
  <c r="D1241" i="1"/>
  <c r="H1241" i="1" s="1"/>
  <c r="C1241" i="1"/>
  <c r="G1241" i="1" s="1"/>
  <c r="D1240" i="1"/>
  <c r="C1240" i="1"/>
  <c r="H1239" i="1"/>
  <c r="D1239" i="1"/>
  <c r="C1239" i="1"/>
  <c r="D1238" i="1"/>
  <c r="C1238" i="1"/>
  <c r="D1237" i="1"/>
  <c r="H1237" i="1" s="1"/>
  <c r="C1237" i="1"/>
  <c r="D1236" i="1"/>
  <c r="C1236" i="1"/>
  <c r="D1235" i="1"/>
  <c r="C1235" i="1"/>
  <c r="G1235" i="1" s="1"/>
  <c r="D1234" i="1"/>
  <c r="C1234" i="1"/>
  <c r="D1233" i="1"/>
  <c r="C1233" i="1"/>
  <c r="D1232" i="1"/>
  <c r="C1232" i="1"/>
  <c r="D1231" i="1"/>
  <c r="C1231" i="1"/>
  <c r="G1231" i="1" s="1"/>
  <c r="D1230" i="1"/>
  <c r="C1230" i="1"/>
  <c r="H1229" i="1"/>
  <c r="D1229" i="1"/>
  <c r="C1229" i="1"/>
  <c r="D1228" i="1"/>
  <c r="C1228" i="1"/>
  <c r="D1227" i="1"/>
  <c r="C1227" i="1"/>
  <c r="D1226" i="1"/>
  <c r="C1226" i="1"/>
  <c r="D1225" i="1"/>
  <c r="C1225" i="1"/>
  <c r="G1225" i="1" s="1"/>
  <c r="D1224" i="1"/>
  <c r="C1224" i="1"/>
  <c r="H1223" i="1"/>
  <c r="D1223" i="1"/>
  <c r="C1223" i="1"/>
  <c r="C1222" i="1"/>
  <c r="D1221" i="1"/>
  <c r="C1221" i="1"/>
  <c r="G1221" i="1" s="1"/>
  <c r="D1220" i="1"/>
  <c r="C1220" i="1"/>
  <c r="H1219" i="1"/>
  <c r="D1219" i="1"/>
  <c r="C1219" i="1"/>
  <c r="D1218" i="1"/>
  <c r="C1218" i="1"/>
  <c r="D1217" i="1"/>
  <c r="C1217" i="1"/>
  <c r="D1216" i="1"/>
  <c r="C1216" i="1"/>
  <c r="D1215" i="1"/>
  <c r="C1215" i="1"/>
  <c r="G1215" i="1" s="1"/>
  <c r="C1214" i="1"/>
  <c r="H1213" i="1"/>
  <c r="D1213" i="1"/>
  <c r="C1213" i="1"/>
  <c r="D1212" i="1"/>
  <c r="C1212" i="1"/>
  <c r="D1211" i="1"/>
  <c r="H1211" i="1" s="1"/>
  <c r="C1211" i="1"/>
  <c r="D1210" i="1"/>
  <c r="C1210" i="1"/>
  <c r="D1209" i="1"/>
  <c r="C1209" i="1"/>
  <c r="G1209" i="1" s="1"/>
  <c r="D1208" i="1"/>
  <c r="C1208" i="1"/>
  <c r="D1207" i="1"/>
  <c r="C1207" i="1"/>
  <c r="H1207" i="1" s="1"/>
  <c r="D1206" i="1"/>
  <c r="C1206" i="1"/>
  <c r="D1205" i="1"/>
  <c r="H1205" i="1" s="1"/>
  <c r="C1205" i="1"/>
  <c r="D1204" i="1"/>
  <c r="C1204" i="1"/>
  <c r="D1203" i="1"/>
  <c r="C1203" i="1"/>
  <c r="H1203" i="1" s="1"/>
  <c r="D1202" i="1"/>
  <c r="C1202" i="1"/>
  <c r="H1201" i="1"/>
  <c r="G1201" i="1"/>
  <c r="D1201" i="1"/>
  <c r="C1201" i="1"/>
  <c r="D1200" i="1"/>
  <c r="C1200" i="1"/>
  <c r="D1199" i="1"/>
  <c r="C1199" i="1"/>
  <c r="D1198" i="1"/>
  <c r="C1198" i="1"/>
  <c r="D1197" i="1"/>
  <c r="H1197" i="1" s="1"/>
  <c r="C1197" i="1"/>
  <c r="D1196" i="1"/>
  <c r="C1196" i="1"/>
  <c r="D1195" i="1"/>
  <c r="C1195" i="1"/>
  <c r="H1195" i="1" s="1"/>
  <c r="D1194" i="1"/>
  <c r="C1194" i="1"/>
  <c r="H1193" i="1"/>
  <c r="G1193" i="1"/>
  <c r="D1193" i="1"/>
  <c r="C1193" i="1"/>
  <c r="D1192" i="1"/>
  <c r="C1192" i="1"/>
  <c r="D1191" i="1"/>
  <c r="C1191" i="1"/>
  <c r="H1191" i="1" s="1"/>
  <c r="D1190" i="1"/>
  <c r="C1190" i="1"/>
  <c r="D1189" i="1"/>
  <c r="H1189" i="1" s="1"/>
  <c r="C1189" i="1"/>
  <c r="D1188" i="1"/>
  <c r="C1188" i="1"/>
  <c r="D1187" i="1"/>
  <c r="C1187" i="1"/>
  <c r="H1187" i="1" s="1"/>
  <c r="D1186" i="1"/>
  <c r="C1186" i="1"/>
  <c r="H1185" i="1"/>
  <c r="G1185" i="1"/>
  <c r="D1185" i="1"/>
  <c r="C1185" i="1"/>
  <c r="D1184" i="1"/>
  <c r="C1184" i="1"/>
  <c r="D1183" i="1"/>
  <c r="D1182" i="1"/>
  <c r="C1182" i="1"/>
  <c r="D1181" i="1"/>
  <c r="H1181" i="1" s="1"/>
  <c r="C1181" i="1"/>
  <c r="D1180" i="1"/>
  <c r="C1180" i="1"/>
  <c r="D1179" i="1"/>
  <c r="C1179" i="1"/>
  <c r="H1179" i="1" s="1"/>
  <c r="D1178" i="1"/>
  <c r="C1178" i="1"/>
  <c r="H1177" i="1"/>
  <c r="D1177" i="1"/>
  <c r="C1177" i="1"/>
  <c r="G1177" i="1" s="1"/>
  <c r="D1176" i="1"/>
  <c r="G1176" i="1" s="1"/>
  <c r="C1176" i="1"/>
  <c r="H1175" i="1"/>
  <c r="G1175" i="1"/>
  <c r="D1175" i="1"/>
  <c r="C1175" i="1"/>
  <c r="D1174" i="1"/>
  <c r="C1174" i="1"/>
  <c r="H1174" i="1" s="1"/>
  <c r="G1173" i="1"/>
  <c r="D1173" i="1"/>
  <c r="C1173" i="1"/>
  <c r="H1173" i="1" s="1"/>
  <c r="D1172" i="1"/>
  <c r="C1172" i="1"/>
  <c r="H1172" i="1" s="1"/>
  <c r="D1171" i="1"/>
  <c r="C1171" i="1"/>
  <c r="H1171" i="1" s="1"/>
  <c r="D1170" i="1"/>
  <c r="C1170" i="1"/>
  <c r="H1170" i="1" s="1"/>
  <c r="D1169" i="1"/>
  <c r="C1169" i="1"/>
  <c r="G1168" i="1"/>
  <c r="D1168" i="1"/>
  <c r="C1168" i="1"/>
  <c r="D1167" i="1"/>
  <c r="H1167" i="1" s="1"/>
  <c r="C1167" i="1"/>
  <c r="G1166" i="1"/>
  <c r="D1166" i="1"/>
  <c r="C1166" i="1"/>
  <c r="D1165" i="1"/>
  <c r="C1165" i="1"/>
  <c r="H1165" i="1" s="1"/>
  <c r="D1164" i="1"/>
  <c r="C1164" i="1"/>
  <c r="H1164" i="1" s="1"/>
  <c r="D1163" i="1"/>
  <c r="C1163" i="1"/>
  <c r="H1163" i="1" s="1"/>
  <c r="D1162" i="1"/>
  <c r="C1162" i="1"/>
  <c r="H1161" i="1"/>
  <c r="D1161" i="1"/>
  <c r="C1161" i="1"/>
  <c r="G1161" i="1" s="1"/>
  <c r="D1160" i="1"/>
  <c r="G1160" i="1" s="1"/>
  <c r="C1160" i="1"/>
  <c r="H1159" i="1"/>
  <c r="G1159" i="1"/>
  <c r="D1159" i="1"/>
  <c r="C1159" i="1"/>
  <c r="D1158" i="1"/>
  <c r="C1158" i="1"/>
  <c r="H1158" i="1" s="1"/>
  <c r="G1157" i="1"/>
  <c r="D1157" i="1"/>
  <c r="C1157" i="1"/>
  <c r="H1157" i="1" s="1"/>
  <c r="D1156" i="1"/>
  <c r="C1156" i="1"/>
  <c r="H1156" i="1" s="1"/>
  <c r="D1155" i="1"/>
  <c r="C1155" i="1"/>
  <c r="D1154" i="1"/>
  <c r="C1154" i="1"/>
  <c r="H1154" i="1" s="1"/>
  <c r="D1151" i="1"/>
  <c r="H1151" i="1" s="1"/>
  <c r="C1151" i="1"/>
  <c r="H1150" i="1"/>
  <c r="G1150" i="1"/>
  <c r="D1150" i="1"/>
  <c r="C1150" i="1"/>
  <c r="D1149" i="1"/>
  <c r="H1149" i="1" s="1"/>
  <c r="C1149" i="1"/>
  <c r="H1148" i="1"/>
  <c r="G1148" i="1"/>
  <c r="D1148" i="1"/>
  <c r="C1148" i="1"/>
  <c r="D1147" i="1"/>
  <c r="H1147" i="1" s="1"/>
  <c r="C1147" i="1"/>
  <c r="H1146" i="1"/>
  <c r="G1146" i="1"/>
  <c r="D1146" i="1"/>
  <c r="C1146" i="1"/>
  <c r="D1145" i="1"/>
  <c r="H1145" i="1" s="1"/>
  <c r="C1145" i="1"/>
  <c r="H1144" i="1"/>
  <c r="G1144" i="1"/>
  <c r="D1144" i="1"/>
  <c r="C1144" i="1"/>
  <c r="D1143" i="1"/>
  <c r="H1143" i="1" s="1"/>
  <c r="C1143" i="1"/>
  <c r="H1142" i="1"/>
  <c r="G1142" i="1"/>
  <c r="D1142" i="1"/>
  <c r="C1142" i="1"/>
  <c r="D1141" i="1"/>
  <c r="C1141" i="1"/>
  <c r="H1140" i="1"/>
  <c r="G1140" i="1"/>
  <c r="D1140" i="1"/>
  <c r="C1140" i="1"/>
  <c r="D1139" i="1"/>
  <c r="C1139" i="1"/>
  <c r="H1138" i="1"/>
  <c r="G1138" i="1"/>
  <c r="D1138" i="1"/>
  <c r="C1138" i="1"/>
  <c r="D1137" i="1"/>
  <c r="C1137" i="1"/>
  <c r="H1136" i="1"/>
  <c r="G1136" i="1"/>
  <c r="D1136" i="1"/>
  <c r="C1136" i="1"/>
  <c r="D1135" i="1"/>
  <c r="C1135" i="1"/>
  <c r="H1134" i="1"/>
  <c r="G1134" i="1"/>
  <c r="D1134" i="1"/>
  <c r="C1134" i="1"/>
  <c r="D1133" i="1"/>
  <c r="C1133" i="1"/>
  <c r="H1132" i="1"/>
  <c r="G1132" i="1"/>
  <c r="D1132" i="1"/>
  <c r="C1132" i="1"/>
  <c r="D1131" i="1"/>
  <c r="C1131" i="1"/>
  <c r="H1130" i="1"/>
  <c r="G1130" i="1"/>
  <c r="D1130" i="1"/>
  <c r="C1130" i="1"/>
  <c r="D1129" i="1"/>
  <c r="G1129" i="1" s="1"/>
  <c r="C1129" i="1"/>
  <c r="H1128" i="1"/>
  <c r="G1128" i="1"/>
  <c r="D1128" i="1"/>
  <c r="C1128" i="1"/>
  <c r="D1127" i="1"/>
  <c r="G1127" i="1" s="1"/>
  <c r="C1127" i="1"/>
  <c r="H1127" i="1" s="1"/>
  <c r="H1126" i="1"/>
  <c r="G1126" i="1"/>
  <c r="D1126" i="1"/>
  <c r="C1126" i="1"/>
  <c r="D1125" i="1"/>
  <c r="G1125" i="1" s="1"/>
  <c r="C1125" i="1"/>
  <c r="D1123" i="1"/>
  <c r="G1123" i="1" s="1"/>
  <c r="C1123" i="1"/>
  <c r="H1122" i="1"/>
  <c r="G1122" i="1"/>
  <c r="D1122" i="1"/>
  <c r="C1122" i="1"/>
  <c r="D1121" i="1"/>
  <c r="G1121" i="1" s="1"/>
  <c r="C1121" i="1"/>
  <c r="H1121" i="1" s="1"/>
  <c r="H1120" i="1"/>
  <c r="G1120" i="1"/>
  <c r="D1120" i="1"/>
  <c r="C1120" i="1"/>
  <c r="D1119" i="1"/>
  <c r="G1119" i="1" s="1"/>
  <c r="C1119" i="1"/>
  <c r="H1118" i="1"/>
  <c r="G1118" i="1"/>
  <c r="D1118" i="1"/>
  <c r="C1118" i="1"/>
  <c r="D1117" i="1"/>
  <c r="G1117" i="1" s="1"/>
  <c r="C1117" i="1"/>
  <c r="H1117" i="1" s="1"/>
  <c r="H1116" i="1"/>
  <c r="G1116" i="1"/>
  <c r="D1116" i="1"/>
  <c r="C1116" i="1"/>
  <c r="D1115" i="1"/>
  <c r="G1115" i="1" s="1"/>
  <c r="C1115" i="1"/>
  <c r="H1114" i="1"/>
  <c r="G1114" i="1"/>
  <c r="D1114" i="1"/>
  <c r="C1114" i="1"/>
  <c r="D1113" i="1"/>
  <c r="G1113" i="1" s="1"/>
  <c r="C1113" i="1"/>
  <c r="H1113" i="1" s="1"/>
  <c r="H1112" i="1"/>
  <c r="G1112" i="1"/>
  <c r="D1112" i="1"/>
  <c r="C1112" i="1"/>
  <c r="D1111" i="1"/>
  <c r="G1111" i="1" s="1"/>
  <c r="C1111" i="1"/>
  <c r="H1110" i="1"/>
  <c r="G1110" i="1"/>
  <c r="D1110" i="1"/>
  <c r="C1110" i="1"/>
  <c r="D1109" i="1"/>
  <c r="G1109" i="1" s="1"/>
  <c r="C1109" i="1"/>
  <c r="H1109" i="1" s="1"/>
  <c r="H1108" i="1"/>
  <c r="G1108" i="1"/>
  <c r="D1108" i="1"/>
  <c r="C1108" i="1"/>
  <c r="D1107" i="1"/>
  <c r="G1107" i="1" s="1"/>
  <c r="C1107" i="1"/>
  <c r="H1106" i="1"/>
  <c r="G1106" i="1"/>
  <c r="D1106" i="1"/>
  <c r="C1106" i="1"/>
  <c r="D1105" i="1"/>
  <c r="G1105" i="1" s="1"/>
  <c r="C1105" i="1"/>
  <c r="H1105" i="1" s="1"/>
  <c r="H1104" i="1"/>
  <c r="G1104" i="1"/>
  <c r="D1104" i="1"/>
  <c r="C1104" i="1"/>
  <c r="D1103" i="1"/>
  <c r="G1103" i="1" s="1"/>
  <c r="C1103" i="1"/>
  <c r="H1102" i="1"/>
  <c r="G1102" i="1"/>
  <c r="D1102" i="1"/>
  <c r="C1102" i="1"/>
  <c r="D1101" i="1"/>
  <c r="G1101" i="1" s="1"/>
  <c r="C1101" i="1"/>
  <c r="H1101" i="1" s="1"/>
  <c r="D1100" i="1"/>
  <c r="H1100" i="1" s="1"/>
  <c r="C1100" i="1"/>
  <c r="G1099" i="1"/>
  <c r="D1099" i="1"/>
  <c r="C1099" i="1"/>
  <c r="H1099" i="1" s="1"/>
  <c r="H1098" i="1"/>
  <c r="G1098" i="1"/>
  <c r="D1098" i="1"/>
  <c r="C1098" i="1"/>
  <c r="G1097" i="1"/>
  <c r="D1097" i="1"/>
  <c r="C1097" i="1"/>
  <c r="G1096" i="1"/>
  <c r="D1096" i="1"/>
  <c r="H1096" i="1" s="1"/>
  <c r="C1096" i="1"/>
  <c r="D1095" i="1"/>
  <c r="G1095" i="1" s="1"/>
  <c r="C1095" i="1"/>
  <c r="D1094" i="1"/>
  <c r="H1094" i="1" s="1"/>
  <c r="C1094" i="1"/>
  <c r="D1093" i="1"/>
  <c r="G1093" i="1" s="1"/>
  <c r="C1093" i="1"/>
  <c r="H1093" i="1" s="1"/>
  <c r="D1092" i="1"/>
  <c r="H1092" i="1" s="1"/>
  <c r="C1092" i="1"/>
  <c r="D1091" i="1"/>
  <c r="C1091" i="1"/>
  <c r="H1091" i="1" s="1"/>
  <c r="H1090" i="1"/>
  <c r="G1090" i="1"/>
  <c r="D1090" i="1"/>
  <c r="C1090" i="1"/>
  <c r="G1089" i="1"/>
  <c r="D1089" i="1"/>
  <c r="C1089" i="1"/>
  <c r="H1088" i="1"/>
  <c r="G1088" i="1"/>
  <c r="D1088" i="1"/>
  <c r="C1088" i="1"/>
  <c r="D1087" i="1"/>
  <c r="C1087" i="1"/>
  <c r="D1086" i="1"/>
  <c r="H1086" i="1" s="1"/>
  <c r="C1086" i="1"/>
  <c r="D1085" i="1"/>
  <c r="C1085" i="1"/>
  <c r="H1085" i="1" s="1"/>
  <c r="D1084" i="1"/>
  <c r="C1084" i="1"/>
  <c r="H1084" i="1" s="1"/>
  <c r="D1083" i="1"/>
  <c r="C1083" i="1"/>
  <c r="H1083" i="1" s="1"/>
  <c r="D1082" i="1"/>
  <c r="C1082" i="1"/>
  <c r="H1082" i="1" s="1"/>
  <c r="G1081" i="1"/>
  <c r="D1081" i="1"/>
  <c r="C1081" i="1"/>
  <c r="H1080" i="1"/>
  <c r="G1080" i="1"/>
  <c r="D1080" i="1"/>
  <c r="C1080" i="1"/>
  <c r="D1079" i="1"/>
  <c r="G1079" i="1" s="1"/>
  <c r="C1079" i="1"/>
  <c r="D1078" i="1"/>
  <c r="G1078" i="1" s="1"/>
  <c r="C1078" i="1"/>
  <c r="H1078" i="1" s="1"/>
  <c r="D1077" i="1"/>
  <c r="C1077" i="1"/>
  <c r="H1077" i="1" s="1"/>
  <c r="D1076" i="1"/>
  <c r="C1076" i="1"/>
  <c r="H1076" i="1" s="1"/>
  <c r="D1075" i="1"/>
  <c r="C1075" i="1"/>
  <c r="H1075" i="1" s="1"/>
  <c r="H1074" i="1"/>
  <c r="D1074" i="1"/>
  <c r="C1074" i="1"/>
  <c r="G1074" i="1" s="1"/>
  <c r="G1073" i="1"/>
  <c r="D1073" i="1"/>
  <c r="C1073" i="1"/>
  <c r="H1072" i="1"/>
  <c r="G1072" i="1"/>
  <c r="D1072" i="1"/>
  <c r="C1072" i="1"/>
  <c r="D1071" i="1"/>
  <c r="G1071" i="1" s="1"/>
  <c r="C1071" i="1"/>
  <c r="D1070" i="1"/>
  <c r="H1070" i="1" s="1"/>
  <c r="C1070" i="1"/>
  <c r="D1069" i="1"/>
  <c r="C1069" i="1"/>
  <c r="H1069" i="1" s="1"/>
  <c r="D1068" i="1"/>
  <c r="C1068" i="1"/>
  <c r="H1068" i="1" s="1"/>
  <c r="D1067" i="1"/>
  <c r="C1067" i="1"/>
  <c r="H1067" i="1" s="1"/>
  <c r="D1066" i="1"/>
  <c r="C1066" i="1"/>
  <c r="H1066" i="1" s="1"/>
  <c r="G1065" i="1"/>
  <c r="D1065" i="1"/>
  <c r="C1065" i="1"/>
  <c r="H1064" i="1"/>
  <c r="G1064" i="1"/>
  <c r="D1064" i="1"/>
  <c r="C1064" i="1"/>
  <c r="D1063" i="1"/>
  <c r="G1063" i="1" s="1"/>
  <c r="C1063" i="1"/>
  <c r="D1062" i="1"/>
  <c r="G1062" i="1" s="1"/>
  <c r="C1062" i="1"/>
  <c r="H1062" i="1" s="1"/>
  <c r="D1061" i="1"/>
  <c r="C1061" i="1"/>
  <c r="H1061" i="1" s="1"/>
  <c r="D1060" i="1"/>
  <c r="C1060" i="1"/>
  <c r="H1060" i="1" s="1"/>
  <c r="D1059" i="1"/>
  <c r="C1059" i="1"/>
  <c r="H1059" i="1" s="1"/>
  <c r="H1058" i="1"/>
  <c r="D1058" i="1"/>
  <c r="C1058" i="1"/>
  <c r="G1058" i="1" s="1"/>
  <c r="G1057" i="1"/>
  <c r="D1057" i="1"/>
  <c r="C1057" i="1"/>
  <c r="D1056" i="1"/>
  <c r="C1056" i="1"/>
  <c r="H1056" i="1" s="1"/>
  <c r="D1055" i="1"/>
  <c r="G1055" i="1" s="1"/>
  <c r="C1055" i="1"/>
  <c r="D1054" i="1"/>
  <c r="H1054" i="1" s="1"/>
  <c r="C1054" i="1"/>
  <c r="D1053" i="1"/>
  <c r="C1053" i="1"/>
  <c r="H1053" i="1" s="1"/>
  <c r="D1052" i="1"/>
  <c r="C1052" i="1"/>
  <c r="H1052" i="1" s="1"/>
  <c r="D1051" i="1"/>
  <c r="C1051" i="1"/>
  <c r="H1051" i="1" s="1"/>
  <c r="D1050" i="1"/>
  <c r="C1050" i="1"/>
  <c r="H1050" i="1" s="1"/>
  <c r="G1049" i="1"/>
  <c r="D1049" i="1"/>
  <c r="C1049" i="1"/>
  <c r="H1048" i="1"/>
  <c r="G1048" i="1"/>
  <c r="D1048" i="1"/>
  <c r="C1048" i="1"/>
  <c r="D1047" i="1"/>
  <c r="D1045" i="1"/>
  <c r="C1045" i="1"/>
  <c r="H1045" i="1" s="1"/>
  <c r="D1044" i="1"/>
  <c r="C1044" i="1"/>
  <c r="H1044" i="1" s="1"/>
  <c r="D1043" i="1"/>
  <c r="C1043" i="1"/>
  <c r="H1043" i="1" s="1"/>
  <c r="H1042" i="1"/>
  <c r="D1042" i="1"/>
  <c r="C1042" i="1"/>
  <c r="G1042" i="1" s="1"/>
  <c r="G1041" i="1"/>
  <c r="D1041" i="1"/>
  <c r="C1041" i="1"/>
  <c r="H1040" i="1"/>
  <c r="G1040" i="1"/>
  <c r="D1040" i="1"/>
  <c r="C1040" i="1"/>
  <c r="D1039" i="1"/>
  <c r="G1039" i="1" s="1"/>
  <c r="C1039" i="1"/>
  <c r="D1038" i="1"/>
  <c r="H1038" i="1" s="1"/>
  <c r="C1038" i="1"/>
  <c r="D1037" i="1"/>
  <c r="C1037" i="1"/>
  <c r="H1037" i="1" s="1"/>
  <c r="D1036" i="1"/>
  <c r="C1036" i="1"/>
  <c r="H1036" i="1" s="1"/>
  <c r="D1035" i="1"/>
  <c r="C1035" i="1"/>
  <c r="H1035" i="1" s="1"/>
  <c r="D1034" i="1"/>
  <c r="C1034" i="1"/>
  <c r="H1034" i="1" s="1"/>
  <c r="G1033" i="1"/>
  <c r="D1033" i="1"/>
  <c r="C1033" i="1"/>
  <c r="H1032" i="1"/>
  <c r="G1032" i="1"/>
  <c r="D1032" i="1"/>
  <c r="C1032" i="1"/>
  <c r="D1031" i="1"/>
  <c r="G1031" i="1" s="1"/>
  <c r="C1031" i="1"/>
  <c r="D1030" i="1"/>
  <c r="G1030" i="1" s="1"/>
  <c r="C1030" i="1"/>
  <c r="H1030" i="1" s="1"/>
  <c r="D1029" i="1"/>
  <c r="C1029" i="1"/>
  <c r="H1029" i="1" s="1"/>
  <c r="D1028" i="1"/>
  <c r="C1028" i="1"/>
  <c r="H1028" i="1" s="1"/>
  <c r="D1027" i="1"/>
  <c r="C1027" i="1"/>
  <c r="H1027" i="1" s="1"/>
  <c r="H1026" i="1"/>
  <c r="D1026" i="1"/>
  <c r="C1026" i="1"/>
  <c r="G1026" i="1" s="1"/>
  <c r="G1025" i="1"/>
  <c r="D1025" i="1"/>
  <c r="C1025" i="1"/>
  <c r="H1024" i="1"/>
  <c r="G1024" i="1"/>
  <c r="D1024" i="1"/>
  <c r="C1024" i="1"/>
  <c r="D1023" i="1"/>
  <c r="G1023" i="1" s="1"/>
  <c r="C1023" i="1"/>
  <c r="D1022" i="1"/>
  <c r="H1022" i="1" s="1"/>
  <c r="C1022" i="1"/>
  <c r="D1021" i="1"/>
  <c r="C1021" i="1"/>
  <c r="H1021" i="1" s="1"/>
  <c r="D1020" i="1"/>
  <c r="C1020" i="1"/>
  <c r="H1020" i="1" s="1"/>
  <c r="D1019" i="1"/>
  <c r="C1019" i="1"/>
  <c r="H1019" i="1" s="1"/>
  <c r="D1018" i="1"/>
  <c r="C1018" i="1"/>
  <c r="H1018" i="1" s="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H646" i="1" s="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C412" i="1"/>
  <c r="C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4" i="9" l="1"/>
  <c r="B294" i="9" s="1"/>
  <c r="F215" i="9"/>
  <c r="B215" i="9" s="1"/>
  <c r="E298" i="9"/>
  <c r="B298" i="9" s="1"/>
  <c r="E291" i="9"/>
  <c r="B291" i="9" s="1"/>
  <c r="G1056" i="1"/>
  <c r="E286" i="9"/>
  <c r="B286" i="9" s="1"/>
  <c r="G1437" i="1"/>
  <c r="H1440" i="1"/>
  <c r="J1440" i="1"/>
  <c r="H1534" i="1"/>
  <c r="D49" i="8"/>
  <c r="C1524" i="1" s="1"/>
  <c r="H1524" i="1" s="1"/>
  <c r="H288" i="1"/>
  <c r="G646" i="1"/>
  <c r="E275" i="9"/>
  <c r="B275" i="9" s="1"/>
  <c r="H405" i="1"/>
  <c r="H411" i="1"/>
  <c r="E644" i="4"/>
  <c r="D638" i="1" s="1"/>
  <c r="H638" i="1" s="1"/>
  <c r="D412" i="1"/>
  <c r="E643" i="4"/>
  <c r="D637" i="1" s="1"/>
  <c r="F417" i="4"/>
  <c r="G1022" i="1"/>
  <c r="G1038" i="1"/>
  <c r="G1054" i="1"/>
  <c r="G1070" i="1"/>
  <c r="G1086" i="1"/>
  <c r="H1135" i="1"/>
  <c r="G1135" i="1"/>
  <c r="G1217" i="1"/>
  <c r="H1217" i="1"/>
  <c r="G1380" i="1"/>
  <c r="H1380" i="1"/>
  <c r="H1169" i="1"/>
  <c r="G1169" i="1"/>
  <c r="G1020" i="1"/>
  <c r="H1025" i="1"/>
  <c r="G1029" i="1"/>
  <c r="G1036" i="1"/>
  <c r="H1041" i="1"/>
  <c r="G1045" i="1"/>
  <c r="G1052" i="1"/>
  <c r="H1057" i="1"/>
  <c r="G1061" i="1"/>
  <c r="G1068" i="1"/>
  <c r="H1073" i="1"/>
  <c r="G1077" i="1"/>
  <c r="G1084" i="1"/>
  <c r="H1089" i="1"/>
  <c r="G1100" i="1"/>
  <c r="H1103" i="1"/>
  <c r="H1111" i="1"/>
  <c r="H1119" i="1"/>
  <c r="H1125" i="1"/>
  <c r="H1162" i="1"/>
  <c r="G1162" i="1"/>
  <c r="G1018" i="1"/>
  <c r="H1023" i="1"/>
  <c r="G1027" i="1"/>
  <c r="G1034" i="1"/>
  <c r="H1039" i="1"/>
  <c r="G1043" i="1"/>
  <c r="G1050" i="1"/>
  <c r="H1055" i="1"/>
  <c r="G1059" i="1"/>
  <c r="G1066" i="1"/>
  <c r="H1071" i="1"/>
  <c r="G1075" i="1"/>
  <c r="G1082" i="1"/>
  <c r="H1087" i="1"/>
  <c r="G1091" i="1"/>
  <c r="H1133" i="1"/>
  <c r="G1133" i="1"/>
  <c r="H1141" i="1"/>
  <c r="G1141" i="1"/>
  <c r="H1199" i="1"/>
  <c r="H1233" i="1"/>
  <c r="G1265" i="1"/>
  <c r="H1265" i="1"/>
  <c r="H1364" i="1"/>
  <c r="G1364" i="1"/>
  <c r="H1220" i="1"/>
  <c r="G1220" i="1"/>
  <c r="H1262" i="1"/>
  <c r="G1262" i="1"/>
  <c r="H1337" i="1"/>
  <c r="G1337" i="1"/>
  <c r="H1344" i="1"/>
  <c r="G1344" i="1"/>
  <c r="H1357" i="1"/>
  <c r="G1357" i="1"/>
  <c r="G1087" i="1"/>
  <c r="G1094" i="1"/>
  <c r="H1131" i="1"/>
  <c r="G1131" i="1"/>
  <c r="H1139" i="1"/>
  <c r="G1139" i="1"/>
  <c r="H1230" i="1"/>
  <c r="G1230" i="1"/>
  <c r="G1334" i="1"/>
  <c r="H1334" i="1"/>
  <c r="H1017" i="1"/>
  <c r="G1021" i="1"/>
  <c r="G1028" i="1"/>
  <c r="H1033" i="1"/>
  <c r="G1037" i="1"/>
  <c r="G1044" i="1"/>
  <c r="H1049" i="1"/>
  <c r="G1053" i="1"/>
  <c r="G1060" i="1"/>
  <c r="H1065" i="1"/>
  <c r="G1069" i="1"/>
  <c r="G1076" i="1"/>
  <c r="H1081" i="1"/>
  <c r="G1085" i="1"/>
  <c r="G1092" i="1"/>
  <c r="H1097" i="1"/>
  <c r="H1107" i="1"/>
  <c r="H1115" i="1"/>
  <c r="H1123" i="1"/>
  <c r="H1129" i="1"/>
  <c r="H1155" i="1"/>
  <c r="G1155" i="1"/>
  <c r="H1178" i="1"/>
  <c r="G1178" i="1"/>
  <c r="G1227" i="1"/>
  <c r="H1227" i="1"/>
  <c r="H1246" i="1"/>
  <c r="G1246" i="1"/>
  <c r="G1019" i="1"/>
  <c r="H1031" i="1"/>
  <c r="G1035" i="1"/>
  <c r="G1051" i="1"/>
  <c r="H1063" i="1"/>
  <c r="G1067" i="1"/>
  <c r="H1079" i="1"/>
  <c r="G1083" i="1"/>
  <c r="H1095" i="1"/>
  <c r="H1137" i="1"/>
  <c r="G1137" i="1"/>
  <c r="G1281" i="1"/>
  <c r="H1281" i="1"/>
  <c r="H1399" i="1"/>
  <c r="G1399" i="1"/>
  <c r="H1160" i="1"/>
  <c r="G1164" i="1"/>
  <c r="G1171" i="1"/>
  <c r="H1176" i="1"/>
  <c r="H1186" i="1"/>
  <c r="G1186" i="1"/>
  <c r="G1191" i="1"/>
  <c r="H1194" i="1"/>
  <c r="G1194" i="1"/>
  <c r="G1199" i="1"/>
  <c r="H1202" i="1"/>
  <c r="G1202" i="1"/>
  <c r="G1211" i="1"/>
  <c r="H1224" i="1"/>
  <c r="G1224" i="1"/>
  <c r="G1237" i="1"/>
  <c r="H1240" i="1"/>
  <c r="G1240" i="1"/>
  <c r="G1253" i="1"/>
  <c r="H1256" i="1"/>
  <c r="G1256" i="1"/>
  <c r="H1272" i="1"/>
  <c r="G1272" i="1"/>
  <c r="H1298" i="1"/>
  <c r="G1373" i="1"/>
  <c r="H1405" i="1"/>
  <c r="G1405" i="1"/>
  <c r="I1442" i="1"/>
  <c r="H1208" i="1"/>
  <c r="G1208" i="1"/>
  <c r="H1234" i="1"/>
  <c r="G1234" i="1"/>
  <c r="H1250" i="1"/>
  <c r="G1250" i="1"/>
  <c r="H1266" i="1"/>
  <c r="G1266" i="1"/>
  <c r="H1321" i="1"/>
  <c r="G1321" i="1"/>
  <c r="H1328" i="1"/>
  <c r="G1328" i="1"/>
  <c r="H1422" i="1"/>
  <c r="G1422" i="1"/>
  <c r="G1143" i="1"/>
  <c r="G1145" i="1"/>
  <c r="G1147" i="1"/>
  <c r="G1149" i="1"/>
  <c r="G1151" i="1"/>
  <c r="G1167" i="1"/>
  <c r="G1181" i="1"/>
  <c r="H1184" i="1"/>
  <c r="G1184" i="1"/>
  <c r="G1189" i="1"/>
  <c r="H1192" i="1"/>
  <c r="G1192" i="1"/>
  <c r="G1197" i="1"/>
  <c r="H1200" i="1"/>
  <c r="G1200" i="1"/>
  <c r="G1205" i="1"/>
  <c r="H1218" i="1"/>
  <c r="G1218" i="1"/>
  <c r="H1228" i="1"/>
  <c r="G1228" i="1"/>
  <c r="H1244" i="1"/>
  <c r="G1244" i="1"/>
  <c r="H1260" i="1"/>
  <c r="G1260" i="1"/>
  <c r="H1269" i="1"/>
  <c r="H1285" i="1"/>
  <c r="H1305" i="1"/>
  <c r="G1305" i="1"/>
  <c r="H1312" i="1"/>
  <c r="G1312" i="1"/>
  <c r="H1318" i="1"/>
  <c r="G1415" i="1"/>
  <c r="E237" i="5"/>
  <c r="G1158" i="1"/>
  <c r="G1165" i="1"/>
  <c r="G1174" i="1"/>
  <c r="H1212" i="1"/>
  <c r="G1212" i="1"/>
  <c r="H1221" i="1"/>
  <c r="H1231" i="1"/>
  <c r="H1238" i="1"/>
  <c r="G1238" i="1"/>
  <c r="H1254" i="1"/>
  <c r="G1254" i="1"/>
  <c r="H1270" i="1"/>
  <c r="G1270" i="1"/>
  <c r="H1279" i="1"/>
  <c r="H1296" i="1"/>
  <c r="G1296" i="1"/>
  <c r="H1302" i="1"/>
  <c r="G1332" i="1"/>
  <c r="H1397" i="1"/>
  <c r="G1397" i="1"/>
  <c r="G1156" i="1"/>
  <c r="G1163" i="1"/>
  <c r="H1168" i="1"/>
  <c r="G1172" i="1"/>
  <c r="G1179" i="1"/>
  <c r="H1182" i="1"/>
  <c r="G1182" i="1"/>
  <c r="G1187" i="1"/>
  <c r="H1190" i="1"/>
  <c r="G1190" i="1"/>
  <c r="G1195" i="1"/>
  <c r="H1198" i="1"/>
  <c r="G1198" i="1"/>
  <c r="G1203" i="1"/>
  <c r="H1206" i="1"/>
  <c r="G1206" i="1"/>
  <c r="H1215" i="1"/>
  <c r="G1219" i="1"/>
  <c r="H1225" i="1"/>
  <c r="G1229" i="1"/>
  <c r="H1232" i="1"/>
  <c r="G1232" i="1"/>
  <c r="G1245" i="1"/>
  <c r="H1248" i="1"/>
  <c r="G1248" i="1"/>
  <c r="G1261" i="1"/>
  <c r="H1264" i="1"/>
  <c r="G1264" i="1"/>
  <c r="H1273" i="1"/>
  <c r="H1289" i="1"/>
  <c r="G1325" i="1"/>
  <c r="H1346" i="1"/>
  <c r="G1391" i="1"/>
  <c r="H1413" i="1"/>
  <c r="G1413" i="1"/>
  <c r="J1446" i="1"/>
  <c r="G1446" i="1"/>
  <c r="H1446" i="1"/>
  <c r="G1154" i="1"/>
  <c r="H1166" i="1"/>
  <c r="G1170" i="1"/>
  <c r="H1209" i="1"/>
  <c r="G1213" i="1"/>
  <c r="H1216" i="1"/>
  <c r="G1216" i="1"/>
  <c r="G1223" i="1"/>
  <c r="H1226" i="1"/>
  <c r="G1226" i="1"/>
  <c r="H1235" i="1"/>
  <c r="G1239" i="1"/>
  <c r="H1242" i="1"/>
  <c r="G1242" i="1"/>
  <c r="G1255" i="1"/>
  <c r="H1258" i="1"/>
  <c r="G1258" i="1"/>
  <c r="G1309" i="1"/>
  <c r="G1316" i="1"/>
  <c r="H1330" i="1"/>
  <c r="H1369" i="1"/>
  <c r="G1369" i="1"/>
  <c r="H1376" i="1"/>
  <c r="G1376" i="1"/>
  <c r="H1180" i="1"/>
  <c r="G1180" i="1"/>
  <c r="H1188" i="1"/>
  <c r="G1188" i="1"/>
  <c r="H1196" i="1"/>
  <c r="G1196" i="1"/>
  <c r="H1204" i="1"/>
  <c r="G1204" i="1"/>
  <c r="G1207" i="1"/>
  <c r="H1210" i="1"/>
  <c r="G1210" i="1"/>
  <c r="G1233" i="1"/>
  <c r="H1236" i="1"/>
  <c r="G1236" i="1"/>
  <c r="G1249" i="1"/>
  <c r="H1252" i="1"/>
  <c r="G1252" i="1"/>
  <c r="H1268" i="1"/>
  <c r="G1268" i="1"/>
  <c r="H1353" i="1"/>
  <c r="G1353" i="1"/>
  <c r="H1360" i="1"/>
  <c r="G1360" i="1"/>
  <c r="H1389" i="1"/>
  <c r="G1389" i="1"/>
  <c r="H1307" i="1"/>
  <c r="H1323" i="1"/>
  <c r="H1339" i="1"/>
  <c r="H1355" i="1"/>
  <c r="H1371" i="1"/>
  <c r="H1421" i="1"/>
  <c r="G1421" i="1"/>
  <c r="G1425" i="1"/>
  <c r="E459" i="4"/>
  <c r="D453" i="1" s="1"/>
  <c r="D515" i="4"/>
  <c r="F516" i="4"/>
  <c r="H1416" i="1"/>
  <c r="G1416" i="1"/>
  <c r="J1448" i="1"/>
  <c r="H1448" i="1"/>
  <c r="G1448" i="1"/>
  <c r="J1450" i="1"/>
  <c r="G1450" i="1"/>
  <c r="I1450" i="1" s="1"/>
  <c r="F50" i="4"/>
  <c r="H1301" i="1"/>
  <c r="H1317" i="1"/>
  <c r="H1333" i="1"/>
  <c r="H1349" i="1"/>
  <c r="H1365" i="1"/>
  <c r="G1423" i="1"/>
  <c r="H1442" i="1"/>
  <c r="I1444" i="1"/>
  <c r="H1450" i="1"/>
  <c r="E141" i="6"/>
  <c r="G1274" i="1"/>
  <c r="G1276" i="1"/>
  <c r="G1278" i="1"/>
  <c r="G1280" i="1"/>
  <c r="G1282" i="1"/>
  <c r="G1284" i="1"/>
  <c r="G1286" i="1"/>
  <c r="G1288" i="1"/>
  <c r="G1290" i="1"/>
  <c r="G1292" i="1"/>
  <c r="G1294" i="1"/>
  <c r="H1299" i="1"/>
  <c r="G1303" i="1"/>
  <c r="G1310" i="1"/>
  <c r="G1319" i="1"/>
  <c r="G1326" i="1"/>
  <c r="G1335" i="1"/>
  <c r="G1342" i="1"/>
  <c r="G1351" i="1"/>
  <c r="G1358" i="1"/>
  <c r="G1367" i="1"/>
  <c r="G1374" i="1"/>
  <c r="G1381" i="1"/>
  <c r="H1384" i="1"/>
  <c r="H1392" i="1"/>
  <c r="H1400" i="1"/>
  <c r="H1429" i="1"/>
  <c r="G1429" i="1"/>
  <c r="F8" i="4"/>
  <c r="D7" i="4"/>
  <c r="F51" i="4"/>
  <c r="D114" i="6"/>
  <c r="F115" i="6"/>
  <c r="G1308" i="1"/>
  <c r="G1324" i="1"/>
  <c r="G1340" i="1"/>
  <c r="G1356" i="1"/>
  <c r="H1361" i="1"/>
  <c r="G1372" i="1"/>
  <c r="H1377" i="1"/>
  <c r="H1430" i="1"/>
  <c r="G1430" i="1"/>
  <c r="I1440" i="1"/>
  <c r="F36" i="6"/>
  <c r="D35" i="6"/>
  <c r="H1295" i="1"/>
  <c r="G1299" i="1"/>
  <c r="H1311" i="1"/>
  <c r="G1315" i="1"/>
  <c r="H1327" i="1"/>
  <c r="G1331" i="1"/>
  <c r="H1343" i="1"/>
  <c r="G1347" i="1"/>
  <c r="H1359" i="1"/>
  <c r="G1363" i="1"/>
  <c r="H1375" i="1"/>
  <c r="G1379" i="1"/>
  <c r="H1390" i="1"/>
  <c r="H1398" i="1"/>
  <c r="H1406" i="1"/>
  <c r="H1414" i="1"/>
  <c r="H1417" i="1"/>
  <c r="H1420" i="1"/>
  <c r="G1420" i="1"/>
  <c r="H1428" i="1"/>
  <c r="G1428" i="1"/>
  <c r="E50" i="4"/>
  <c r="D46" i="1" s="1"/>
  <c r="D215" i="4"/>
  <c r="F216" i="4"/>
  <c r="D206" i="5"/>
  <c r="F207" i="5"/>
  <c r="G1524" i="1"/>
  <c r="G1560" i="1"/>
  <c r="H1560" i="1"/>
  <c r="G186" i="9"/>
  <c r="E186" i="9" s="1"/>
  <c r="B186" i="9" s="1"/>
  <c r="H1418" i="1"/>
  <c r="G1418" i="1"/>
  <c r="H1426" i="1"/>
  <c r="G1426" i="1"/>
  <c r="H1434" i="1"/>
  <c r="G1434" i="1"/>
  <c r="H1439" i="1"/>
  <c r="I1439" i="1" s="1"/>
  <c r="H1441" i="1"/>
  <c r="G1441" i="1"/>
  <c r="I1441" i="1" s="1"/>
  <c r="F98" i="4"/>
  <c r="F210" i="4"/>
  <c r="D311" i="4"/>
  <c r="E515" i="4"/>
  <c r="D509" i="1" s="1"/>
  <c r="D7" i="5"/>
  <c r="F8" i="5"/>
  <c r="H21" i="9"/>
  <c r="D363" i="4"/>
  <c r="D459" i="4"/>
  <c r="F460" i="4"/>
  <c r="H1424" i="1"/>
  <c r="G1424" i="1"/>
  <c r="H1432" i="1"/>
  <c r="G1432" i="1"/>
  <c r="J1445" i="1"/>
  <c r="H1445" i="1"/>
  <c r="G1445" i="1"/>
  <c r="J1449" i="1"/>
  <c r="F125" i="4"/>
  <c r="E151" i="4"/>
  <c r="D224" i="4"/>
  <c r="E363" i="4"/>
  <c r="D358" i="1" s="1"/>
  <c r="F421" i="4"/>
  <c r="D529" i="4"/>
  <c r="F530" i="4"/>
  <c r="E567" i="4"/>
  <c r="D561" i="1" s="1"/>
  <c r="E12" i="5"/>
  <c r="G308" i="9"/>
  <c r="E308" i="9" s="1"/>
  <c r="B308" i="9" s="1"/>
  <c r="D176" i="5"/>
  <c r="H1438" i="1"/>
  <c r="G1438" i="1"/>
  <c r="J1442" i="1"/>
  <c r="E6" i="4"/>
  <c r="F152" i="4"/>
  <c r="D69" i="5"/>
  <c r="F70" i="5"/>
  <c r="F188" i="4"/>
  <c r="D163" i="4"/>
  <c r="D151" i="4" s="1"/>
  <c r="E580" i="4"/>
  <c r="D574" i="1" s="1"/>
  <c r="F78" i="5"/>
  <c r="E245" i="5"/>
  <c r="D43" i="8"/>
  <c r="G1550" i="1"/>
  <c r="H1550" i="1"/>
  <c r="M213"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88" i="9"/>
  <c r="E188" i="9" s="1"/>
  <c r="B188" i="9" s="1"/>
  <c r="G190" i="9"/>
  <c r="E190" i="9" s="1"/>
  <c r="B190"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79" i="9"/>
  <c r="E279" i="9" s="1"/>
  <c r="B279" i="9" s="1"/>
  <c r="G185" i="9"/>
  <c r="E185" i="9" s="1"/>
  <c r="B185" i="9" s="1"/>
  <c r="H165" i="9"/>
  <c r="G187" i="9"/>
  <c r="E187" i="9" s="1"/>
  <c r="B187" i="9" s="1"/>
  <c r="G165" i="9"/>
  <c r="E165" i="9" s="1"/>
  <c r="B165" i="9" s="1"/>
  <c r="G163" i="9"/>
  <c r="E163" i="9" s="1"/>
  <c r="B163" i="9" s="1"/>
  <c r="G161" i="9"/>
  <c r="E161" i="9" s="1"/>
  <c r="B161" i="9" s="1"/>
  <c r="I10" i="9"/>
  <c r="G192" i="9"/>
  <c r="E192" i="9" s="1"/>
  <c r="G189" i="9"/>
  <c r="E189" i="9" s="1"/>
  <c r="B189"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G281" i="9"/>
  <c r="E281" i="9" s="1"/>
  <c r="B281" i="9" s="1"/>
  <c r="G164" i="9"/>
  <c r="E164" i="9" s="1"/>
  <c r="B164" i="9" s="1"/>
  <c r="G184" i="9"/>
  <c r="E184" i="9" s="1"/>
  <c r="B184" i="9" s="1"/>
  <c r="G191" i="9"/>
  <c r="E191" i="9" s="1"/>
  <c r="B191" i="9" s="1"/>
  <c r="G21" i="9"/>
  <c r="E310" i="9"/>
  <c r="B310" i="9" s="1"/>
  <c r="G1519" i="1"/>
  <c r="H1519" i="1"/>
  <c r="H1555" i="1"/>
  <c r="G1555" i="1"/>
  <c r="B26" i="9"/>
  <c r="E48" i="9"/>
  <c r="B48" i="9" s="1"/>
  <c r="B55" i="9"/>
  <c r="E61" i="9"/>
  <c r="B61" i="9" s="1"/>
  <c r="B90" i="9"/>
  <c r="B119" i="9"/>
  <c r="E125" i="9"/>
  <c r="B125" i="9" s="1"/>
  <c r="F225" i="4"/>
  <c r="F312" i="4"/>
  <c r="F364" i="4"/>
  <c r="F473" i="4"/>
  <c r="F587" i="4"/>
  <c r="F119" i="5"/>
  <c r="F190" i="5"/>
  <c r="F238" i="5"/>
  <c r="F246" i="5"/>
  <c r="E5" i="7"/>
  <c r="C1481" i="1"/>
  <c r="G1525" i="1"/>
  <c r="H1525" i="1"/>
  <c r="G1565" i="1"/>
  <c r="H1565" i="1"/>
  <c r="B42" i="9"/>
  <c r="B106" i="9"/>
  <c r="G290" i="9"/>
  <c r="E290" i="9" s="1"/>
  <c r="B290" i="9" s="1"/>
  <c r="C1461" i="1"/>
  <c r="D22" i="7"/>
  <c r="H1483" i="1"/>
  <c r="G1483" i="1"/>
  <c r="B82" i="9"/>
  <c r="F603" i="4"/>
  <c r="H290" i="9"/>
  <c r="F149" i="5"/>
  <c r="D5" i="7"/>
  <c r="G1493" i="1"/>
  <c r="H1493" i="1"/>
  <c r="B58" i="9"/>
  <c r="B122" i="9"/>
  <c r="F88" i="5"/>
  <c r="D146" i="5"/>
  <c r="E176" i="5"/>
  <c r="D89" i="6"/>
  <c r="B34" i="9"/>
  <c r="B98" i="9"/>
  <c r="F416" i="4"/>
  <c r="E146" i="5"/>
  <c r="D1124" i="1" s="1"/>
  <c r="B39" i="9"/>
  <c r="E45" i="9"/>
  <c r="B45" i="9" s="1"/>
  <c r="B74" i="9"/>
  <c r="B103" i="9"/>
  <c r="E109" i="9"/>
  <c r="B109" i="9" s="1"/>
  <c r="B138" i="9"/>
  <c r="B154" i="9"/>
  <c r="E38" i="7"/>
  <c r="D24" i="8"/>
  <c r="C1499" i="1" s="1"/>
  <c r="G1530" i="1"/>
  <c r="H1530" i="1"/>
  <c r="G1570" i="1"/>
  <c r="H1570" i="1"/>
  <c r="F234" i="9"/>
  <c r="B234" i="9" s="1"/>
  <c r="B243" i="9"/>
  <c r="F258" i="9"/>
  <c r="B258" i="9" s="1"/>
  <c r="F277" i="9"/>
  <c r="H1470" i="1"/>
  <c r="G1470" i="1"/>
  <c r="G1501" i="1"/>
  <c r="H1501" i="1"/>
  <c r="G1535" i="1"/>
  <c r="H1535" i="1"/>
  <c r="G1576" i="1"/>
  <c r="H1576" i="1"/>
  <c r="F217" i="9"/>
  <c r="B217" i="9" s="1"/>
  <c r="B226" i="9"/>
  <c r="B232" i="9"/>
  <c r="F249" i="9"/>
  <c r="B249" i="9" s="1"/>
  <c r="B252" i="9"/>
  <c r="B256" i="9"/>
  <c r="B282" i="9"/>
  <c r="B287" i="9"/>
  <c r="G1511" i="1"/>
  <c r="H1511" i="1"/>
  <c r="G1540" i="1"/>
  <c r="H1540" i="1"/>
  <c r="B235" i="9"/>
  <c r="I1458" i="1"/>
  <c r="G1454" i="1"/>
  <c r="H1454" i="1"/>
  <c r="G1475" i="1"/>
  <c r="H1475" i="1"/>
  <c r="G1545" i="1"/>
  <c r="H1545" i="1"/>
  <c r="B218" i="9"/>
  <c r="B283" i="9"/>
  <c r="B288" i="9"/>
  <c r="B295" i="9"/>
  <c r="F218" i="9"/>
  <c r="B227" i="9"/>
  <c r="B233" i="9"/>
  <c r="B244" i="9"/>
  <c r="F250" i="9"/>
  <c r="B250" i="9" s="1"/>
  <c r="B257" i="9"/>
  <c r="F266" i="9"/>
  <c r="B266" i="9" s="1"/>
  <c r="B216" i="9"/>
  <c r="F233" i="9"/>
  <c r="B242" i="9"/>
  <c r="B248" i="9"/>
  <c r="B253" i="9"/>
  <c r="B264" i="9"/>
  <c r="G1579" i="1"/>
  <c r="G1571" i="1"/>
  <c r="G1563" i="1"/>
  <c r="G1547" i="1"/>
  <c r="G1539" i="1"/>
  <c r="G1531" i="1"/>
  <c r="G1523" i="1"/>
  <c r="G1515" i="1"/>
  <c r="G1507" i="1"/>
  <c r="G1491" i="1"/>
  <c r="G1476" i="1"/>
  <c r="I1476" i="1" s="1"/>
  <c r="G1473" i="1"/>
  <c r="I1473" i="1" s="1"/>
  <c r="G1467" i="1"/>
  <c r="I1467" i="1" s="1"/>
  <c r="G1463" i="1"/>
  <c r="I1463" i="1" s="1"/>
  <c r="G1460" i="1"/>
  <c r="I1460" i="1" s="1"/>
  <c r="G1456" i="1"/>
  <c r="I1456" i="1" s="1"/>
  <c r="J1452" i="1"/>
  <c r="G1477" i="1"/>
  <c r="I1477" i="1" s="1"/>
  <c r="G1474" i="1"/>
  <c r="I1474" i="1" s="1"/>
  <c r="G1468" i="1"/>
  <c r="I1468" i="1" s="1"/>
  <c r="G1464" i="1"/>
  <c r="I1464" i="1" s="1"/>
  <c r="G1457" i="1"/>
  <c r="I1457" i="1" s="1"/>
  <c r="H1575" i="1"/>
  <c r="H1567" i="1"/>
  <c r="H1559" i="1"/>
  <c r="H1551" i="1"/>
  <c r="H1543" i="1"/>
  <c r="H1527" i="1"/>
  <c r="H1503" i="1"/>
  <c r="H1495" i="1"/>
  <c r="H1487" i="1"/>
  <c r="H1471" i="1"/>
  <c r="I1471" i="1" s="1"/>
  <c r="H1465" i="1"/>
  <c r="I1465" i="1" s="1"/>
  <c r="H1458" i="1"/>
  <c r="G638" i="1" l="1"/>
  <c r="F644" i="4"/>
  <c r="B192" i="9"/>
  <c r="F213" i="9"/>
  <c r="B213" i="9" s="1"/>
  <c r="H637" i="1"/>
  <c r="G637" i="1"/>
  <c r="H412" i="1"/>
  <c r="G412" i="1"/>
  <c r="F151" i="4"/>
  <c r="D289" i="4"/>
  <c r="H17" i="3"/>
  <c r="C147" i="1"/>
  <c r="F515" i="4"/>
  <c r="C509" i="1"/>
  <c r="F114" i="6"/>
  <c r="H27" i="3"/>
  <c r="C1408" i="1"/>
  <c r="F176" i="5"/>
  <c r="D175" i="5"/>
  <c r="H22" i="3"/>
  <c r="C1153" i="1"/>
  <c r="H1499" i="1"/>
  <c r="G1499" i="1"/>
  <c r="D1469" i="1"/>
  <c r="I31" i="3"/>
  <c r="F89" i="6"/>
  <c r="C1383" i="1"/>
  <c r="G316" i="9"/>
  <c r="E316" i="9" s="1"/>
  <c r="H29" i="3"/>
  <c r="C1436" i="1"/>
  <c r="C1453" i="1"/>
  <c r="H30" i="3"/>
  <c r="D68" i="5"/>
  <c r="F69" i="5"/>
  <c r="C1047" i="1"/>
  <c r="E68" i="5"/>
  <c r="F224" i="4"/>
  <c r="C220" i="1"/>
  <c r="G311" i="9"/>
  <c r="E311" i="9" s="1"/>
  <c r="B311" i="9" s="1"/>
  <c r="F206" i="5"/>
  <c r="C1183" i="1"/>
  <c r="E350" i="4"/>
  <c r="I1448" i="1"/>
  <c r="F459" i="4"/>
  <c r="C453" i="1"/>
  <c r="D420" i="4"/>
  <c r="G1461" i="1"/>
  <c r="H1461" i="1"/>
  <c r="C1518" i="1"/>
  <c r="I35" i="3"/>
  <c r="E7" i="5"/>
  <c r="F7" i="5" s="1"/>
  <c r="D990" i="1"/>
  <c r="I17" i="3"/>
  <c r="E289" i="4"/>
  <c r="D147" i="1"/>
  <c r="D1435" i="1"/>
  <c r="I28" i="3"/>
  <c r="F12" i="5"/>
  <c r="I23" i="3"/>
  <c r="F237" i="5"/>
  <c r="D1214" i="1"/>
  <c r="F146" i="5"/>
  <c r="C1124" i="1"/>
  <c r="D42" i="8"/>
  <c r="H19" i="9" s="1"/>
  <c r="E19" i="9" s="1"/>
  <c r="B19" i="9" s="1"/>
  <c r="F245" i="5"/>
  <c r="D1222" i="1"/>
  <c r="E412" i="4"/>
  <c r="I16" i="3"/>
  <c r="D2" i="1"/>
  <c r="H561" i="1"/>
  <c r="G561" i="1"/>
  <c r="D6" i="5"/>
  <c r="H20" i="3"/>
  <c r="C985" i="1"/>
  <c r="F215" i="4"/>
  <c r="C211" i="1"/>
  <c r="D141" i="6"/>
  <c r="F35" i="6"/>
  <c r="H25" i="3"/>
  <c r="C1329" i="1"/>
  <c r="D6" i="4"/>
  <c r="F7" i="4"/>
  <c r="C3" i="1"/>
  <c r="F163" i="4"/>
  <c r="C159" i="1"/>
  <c r="D350" i="4"/>
  <c r="F363" i="4"/>
  <c r="C358" i="1"/>
  <c r="G313" i="9"/>
  <c r="E313" i="9" s="1"/>
  <c r="E21" i="9"/>
  <c r="E528" i="4"/>
  <c r="H46" i="1"/>
  <c r="G46" i="1"/>
  <c r="E420" i="4"/>
  <c r="I1446" i="1"/>
  <c r="I29" i="3"/>
  <c r="D1436" i="1"/>
  <c r="E175" i="5"/>
  <c r="D1152" i="1" s="1"/>
  <c r="I22" i="3"/>
  <c r="D1153" i="1"/>
  <c r="G1481" i="1"/>
  <c r="H1481" i="1"/>
  <c r="H574" i="1"/>
  <c r="G574" i="1"/>
  <c r="D528" i="4"/>
  <c r="F529" i="4"/>
  <c r="C523" i="1"/>
  <c r="D298" i="4"/>
  <c r="F311" i="4"/>
  <c r="C306" i="1"/>
  <c r="E639" i="4" l="1"/>
  <c r="D407" i="1"/>
  <c r="B313" i="9"/>
  <c r="I21" i="3"/>
  <c r="D1046" i="1"/>
  <c r="B316" i="9"/>
  <c r="E315" i="9"/>
  <c r="I10" i="3" s="1"/>
  <c r="H1436" i="1"/>
  <c r="G1436" i="1"/>
  <c r="B21" i="9"/>
  <c r="H1153" i="1"/>
  <c r="G1153" i="1"/>
  <c r="H1047" i="1"/>
  <c r="G1047" i="1"/>
  <c r="H1383" i="1"/>
  <c r="G1383" i="1"/>
  <c r="F175" i="5"/>
  <c r="C1152" i="1"/>
  <c r="H147" i="1"/>
  <c r="G147" i="1"/>
  <c r="G523" i="1"/>
  <c r="H523" i="1"/>
  <c r="E413" i="4"/>
  <c r="E291" i="4"/>
  <c r="D287" i="1" s="1"/>
  <c r="D285" i="1"/>
  <c r="D635" i="4"/>
  <c r="F420" i="4"/>
  <c r="C414" i="1"/>
  <c r="G509" i="1"/>
  <c r="H509" i="1"/>
  <c r="E6" i="5"/>
  <c r="I20" i="3"/>
  <c r="D985" i="1"/>
  <c r="H358" i="1"/>
  <c r="G358" i="1"/>
  <c r="G1518" i="1"/>
  <c r="H1518" i="1"/>
  <c r="E408" i="4"/>
  <c r="D403" i="1" s="1"/>
  <c r="D345" i="1"/>
  <c r="E407" i="4"/>
  <c r="D402" i="1" s="1"/>
  <c r="G211" i="1"/>
  <c r="H211" i="1"/>
  <c r="E636" i="4"/>
  <c r="D630" i="1" s="1"/>
  <c r="D522" i="1"/>
  <c r="H220" i="1"/>
  <c r="G220" i="1"/>
  <c r="H990" i="1"/>
  <c r="G990" i="1"/>
  <c r="E290" i="4"/>
  <c r="D286" i="1" s="1"/>
  <c r="G285" i="9"/>
  <c r="E285" i="9" s="1"/>
  <c r="B285" i="9" s="1"/>
  <c r="G278" i="9"/>
  <c r="F6" i="5"/>
  <c r="C984" i="1"/>
  <c r="E635" i="4"/>
  <c r="D629" i="1" s="1"/>
  <c r="D414" i="1"/>
  <c r="D408" i="4"/>
  <c r="F350" i="4"/>
  <c r="C345" i="1"/>
  <c r="G314" i="9"/>
  <c r="E314" i="9" s="1"/>
  <c r="B314" i="9" s="1"/>
  <c r="C1517" i="1"/>
  <c r="K1451" i="9"/>
  <c r="I34" i="3"/>
  <c r="H1183" i="1"/>
  <c r="G1183" i="1"/>
  <c r="F68" i="5"/>
  <c r="H21" i="3"/>
  <c r="C1046" i="1"/>
  <c r="G1408" i="1"/>
  <c r="H1408" i="1"/>
  <c r="F289" i="4"/>
  <c r="D413" i="4"/>
  <c r="D291" i="4"/>
  <c r="C285" i="1"/>
  <c r="G1453" i="1"/>
  <c r="H1453" i="1"/>
  <c r="G3" i="1"/>
  <c r="H3" i="1"/>
  <c r="G1214" i="1"/>
  <c r="H1214" i="1"/>
  <c r="D636" i="4"/>
  <c r="F528" i="4"/>
  <c r="C522" i="1"/>
  <c r="G985" i="1"/>
  <c r="H985" i="1"/>
  <c r="G453" i="1"/>
  <c r="H453" i="1"/>
  <c r="D290" i="4"/>
  <c r="D412" i="4"/>
  <c r="H16" i="3"/>
  <c r="F6" i="4"/>
  <c r="C2" i="1"/>
  <c r="H1329" i="1"/>
  <c r="G1329" i="1"/>
  <c r="H9" i="3"/>
  <c r="G1222" i="1"/>
  <c r="H1222" i="1"/>
  <c r="H306" i="1"/>
  <c r="G306" i="1"/>
  <c r="F298" i="4"/>
  <c r="D407" i="4"/>
  <c r="C293" i="1"/>
  <c r="H159" i="1"/>
  <c r="G159" i="1"/>
  <c r="F141" i="6"/>
  <c r="C1435" i="1"/>
  <c r="H28" i="3"/>
  <c r="G318" i="9"/>
  <c r="E318" i="9" s="1"/>
  <c r="G1124" i="1"/>
  <c r="H1124" i="1"/>
  <c r="G1469" i="1"/>
  <c r="H1469" i="1"/>
  <c r="H2" i="1" l="1"/>
  <c r="G2" i="1"/>
  <c r="F635" i="4"/>
  <c r="C629" i="1"/>
  <c r="H1152" i="1"/>
  <c r="G1152" i="1"/>
  <c r="E312" i="9"/>
  <c r="H522" i="1"/>
  <c r="G522" i="1"/>
  <c r="D414" i="4"/>
  <c r="D639" i="4"/>
  <c r="F412" i="4"/>
  <c r="C407" i="1"/>
  <c r="G285" i="1"/>
  <c r="H285" i="1"/>
  <c r="G1517" i="1"/>
  <c r="H1517" i="1"/>
  <c r="H11" i="3"/>
  <c r="H414" i="1"/>
  <c r="G414" i="1"/>
  <c r="H1046" i="1"/>
  <c r="G1046" i="1"/>
  <c r="G1435" i="1"/>
  <c r="H1435" i="1"/>
  <c r="G345" i="1"/>
  <c r="H345" i="1"/>
  <c r="F290" i="4"/>
  <c r="C286" i="1"/>
  <c r="F636" i="4"/>
  <c r="C630" i="1"/>
  <c r="F291" i="4"/>
  <c r="C287" i="1"/>
  <c r="F408" i="4"/>
  <c r="C403" i="1"/>
  <c r="F407" i="4"/>
  <c r="C402" i="1"/>
  <c r="D640" i="4"/>
  <c r="F413" i="4"/>
  <c r="D415" i="4"/>
  <c r="C408" i="1"/>
  <c r="H278" i="9"/>
  <c r="E278" i="9" s="1"/>
  <c r="D984" i="1"/>
  <c r="H8" i="3" s="1"/>
  <c r="E640" i="4"/>
  <c r="E415" i="4"/>
  <c r="D410" i="1" s="1"/>
  <c r="D408" i="1"/>
  <c r="E414" i="4"/>
  <c r="D409" i="1" s="1"/>
  <c r="B318" i="9"/>
  <c r="E317" i="9"/>
  <c r="K3" i="9"/>
  <c r="I9" i="3"/>
  <c r="G293" i="1"/>
  <c r="H293" i="1"/>
  <c r="D633" i="1"/>
  <c r="M3" i="9" l="1"/>
  <c r="E277" i="9"/>
  <c r="I8" i="3" s="1"/>
  <c r="B278" i="9"/>
  <c r="H408" i="1"/>
  <c r="G408" i="1"/>
  <c r="G629" i="1"/>
  <c r="H629" i="1"/>
  <c r="F415" i="4"/>
  <c r="C410" i="1"/>
  <c r="G287" i="1"/>
  <c r="H287" i="1"/>
  <c r="E642" i="4"/>
  <c r="D634" i="1"/>
  <c r="F639" i="4"/>
  <c r="D641" i="4"/>
  <c r="C633" i="1"/>
  <c r="G403" i="1"/>
  <c r="H403" i="1"/>
  <c r="F414" i="4"/>
  <c r="C409" i="1"/>
  <c r="G984" i="1"/>
  <c r="N3" i="9"/>
  <c r="I11" i="3"/>
  <c r="E641" i="4"/>
  <c r="D642" i="4"/>
  <c r="F640" i="4"/>
  <c r="C634" i="1"/>
  <c r="H630" i="1"/>
  <c r="G630" i="1"/>
  <c r="H984" i="1"/>
  <c r="G407" i="1"/>
  <c r="H407" i="1"/>
  <c r="H402" i="1"/>
  <c r="G402" i="1"/>
  <c r="H286" i="1"/>
  <c r="G286" i="1"/>
  <c r="E646" i="4" l="1"/>
  <c r="D636" i="1"/>
  <c r="D645" i="4"/>
  <c r="F641" i="4"/>
  <c r="C635" i="1"/>
  <c r="G276" i="9"/>
  <c r="E276" i="9" s="1"/>
  <c r="B276" i="9" s="1"/>
  <c r="H410" i="1"/>
  <c r="G410" i="1"/>
  <c r="G409" i="1"/>
  <c r="H409" i="1"/>
  <c r="H634" i="1"/>
  <c r="G634" i="1"/>
  <c r="F642" i="4"/>
  <c r="D646" i="4"/>
  <c r="C636" i="1"/>
  <c r="E645" i="4"/>
  <c r="D635" i="1"/>
  <c r="G633" i="1"/>
  <c r="H633" i="1"/>
  <c r="H19" i="3" l="1"/>
  <c r="F646" i="4"/>
  <c r="C640" i="1"/>
  <c r="G635" i="1"/>
  <c r="H635" i="1"/>
  <c r="H7" i="3"/>
  <c r="F645" i="4"/>
  <c r="H18" i="3"/>
  <c r="C639" i="1"/>
  <c r="I18" i="3"/>
  <c r="D639" i="1"/>
  <c r="H636" i="1"/>
  <c r="G636" i="1"/>
  <c r="I19" i="3"/>
  <c r="D640" i="1"/>
  <c r="J3" i="9" l="1"/>
  <c r="H640" i="1"/>
  <c r="G640" i="1"/>
  <c r="G639" i="1"/>
  <c r="H639" i="1"/>
  <c r="G274" i="9" l="1"/>
  <c r="M272" i="9"/>
  <c r="H18" i="9"/>
  <c r="G18" i="9"/>
  <c r="L272" i="9"/>
  <c r="H274" i="9"/>
  <c r="H17" i="9"/>
  <c r="G17" i="9"/>
  <c r="K9" i="9"/>
  <c r="I9" i="9"/>
  <c r="I13" i="9"/>
  <c r="J9" i="9"/>
  <c r="I17" i="9"/>
  <c r="K10" i="9"/>
  <c r="L15" i="9"/>
  <c r="J7" i="9"/>
  <c r="K7" i="9"/>
  <c r="K11" i="9"/>
  <c r="J5" i="9"/>
  <c r="K6" i="9"/>
  <c r="K13" i="9"/>
  <c r="J13" i="9"/>
  <c r="J8" i="9"/>
  <c r="J6" i="9"/>
  <c r="G16" i="9"/>
  <c r="H16" i="9"/>
  <c r="J10" i="9"/>
  <c r="I5" i="9"/>
  <c r="H15" i="9"/>
  <c r="I12" i="9"/>
  <c r="I7" i="9"/>
  <c r="K8" i="9"/>
  <c r="K12" i="9"/>
  <c r="M15" i="9"/>
  <c r="G15" i="9"/>
  <c r="L16" i="9"/>
  <c r="K5" i="9"/>
  <c r="J11" i="9"/>
  <c r="I6" i="9"/>
  <c r="I11" i="9"/>
  <c r="M16" i="9"/>
  <c r="I8" i="9"/>
  <c r="J17" i="9"/>
  <c r="J12" i="9"/>
  <c r="E9" i="9" l="1"/>
  <c r="B9" i="9" s="1"/>
  <c r="E10" i="9"/>
  <c r="B10" i="9" s="1"/>
  <c r="E11" i="9"/>
  <c r="B11" i="9" s="1"/>
  <c r="F16" i="9"/>
  <c r="E18" i="9"/>
  <c r="B18" i="9" s="1"/>
  <c r="F272" i="9"/>
  <c r="B272" i="9" s="1"/>
  <c r="E17" i="9"/>
  <c r="B17" i="9" s="1"/>
  <c r="E7" i="9"/>
  <c r="B7" i="9" s="1"/>
  <c r="F15" i="9"/>
  <c r="E12" i="9"/>
  <c r="B12" i="9" s="1"/>
  <c r="F20" i="9"/>
  <c r="E5" i="9"/>
  <c r="E15" i="9"/>
  <c r="E13" i="9"/>
  <c r="B13" i="9" s="1"/>
  <c r="E6" i="9"/>
  <c r="B6" i="9" s="1"/>
  <c r="E8" i="9"/>
  <c r="B8" i="9" s="1"/>
  <c r="E16" i="9"/>
  <c r="E274" i="9"/>
  <c r="B16" i="9" l="1"/>
  <c r="F14" i="9"/>
  <c r="F3" i="9" s="1"/>
  <c r="B274" i="9"/>
  <c r="E20" i="9"/>
  <c r="I7" i="3" s="1"/>
  <c r="E14" i="9"/>
  <c r="B15" i="9"/>
  <c r="E4" i="9"/>
  <c r="B5"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<sst xmlns="http://schemas.openxmlformats.org/spreadsheetml/2006/main" count="5184" uniqueCount="3453">
  <si>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</si>
  <si>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</si>
  <si>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</si>
  <si>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</si>
  <si>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</si>
  <si>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</si>
  <si>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</si>
  <si>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</si>
  <si>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</si>
  <si>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</si>
  <si>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</si>
  <si>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</si>
  <si>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</si>
  <si>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</si>
  <si>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</si>
  <si>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</si>
  <si>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</si>
  <si>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</si>
  <si>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</si>
  <si>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</si>
  <si>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</si>
  <si>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</si>
  <si>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</si>
  <si>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</si>
  <si>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</si>
  <si>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</si>
  <si>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</si>
  <si>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</si>
  <si>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</si>
  <si>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</si>
  <si>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</si>
  <si>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VLADIMIRA VIDRIĆA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</si>
  <si>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</si>
  <si>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</si>
  <si>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</si>
  <si>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</si>
  <si>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</si>
  <si>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</si>
  <si>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</si>
  <si>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</si>
  <si>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</si>
  <si>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</si>
  <si>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</si>
  <si>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</si>
  <si>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</si>
  <si>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</si>
  <si>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</si>
  <si>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</si>
  <si>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</si>
  <si>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15911 - OSNOVNA ŠKOLA VLADIMIRA VIDRIĆA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</si>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</sst>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1496802.59</v>
      </c>
      <c r="D2" s="9">
        <f>'PR-RAS'!E6</f>
        <v>2027437.29</v>
      </c>
      <c r="E2" s="9">
        <v>0</v>
      </c>
      <c r="F2" s="9">
        <v>0</v>
      </c>
      <c r="G2" s="10">
        <f t="shared" ref="G2:G65" si="0">(B2/1000)*(C2*1+D2*2)</f>
        <v>5551.6771699999999</v>
      </c>
      <c r="H2" s="10">
        <f t="shared" ref="H2:H65" si="1">ABS(C2-ROUND(C2,0))+ABS(D2-ROUND(D2,0))</f>
        <v>0.69999999995343387</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1245909.76</v>
      </c>
      <c r="D46" s="2">
        <f>'PR-RAS'!E50</f>
        <v>1717004.59</v>
      </c>
      <c r="E46" s="2">
        <v>0</v>
      </c>
      <c r="F46" s="2">
        <v>0</v>
      </c>
      <c r="G46" s="4">
        <f t="shared" si="0"/>
        <v>210596.3523</v>
      </c>
      <c r="H46" s="4">
        <f t="shared" si="1"/>
        <v>0.64999999990686774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1201655.77</v>
      </c>
      <c r="D64" s="2">
        <f>'PR-RAS'!E68</f>
        <v>1663004.82</v>
      </c>
      <c r="E64" s="2">
        <v>0</v>
      </c>
      <c r="F64" s="2">
        <v>0</v>
      </c>
      <c r="G64" s="4">
        <f t="shared" si="0"/>
        <v>285242.92083000002</v>
      </c>
      <c r="H64" s="4">
        <f t="shared" si="1"/>
        <v>0.40999999991618097</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1201355.77</v>
      </c>
      <c r="D65" s="2">
        <f>'PR-RAS'!E69</f>
        <v>1662434.82</v>
      </c>
      <c r="E65" s="2">
        <v>0</v>
      </c>
      <c r="F65" s="2">
        <v>0</v>
      </c>
      <c r="G65" s="4">
        <f t="shared" si="0"/>
        <v>289678.42624</v>
      </c>
      <c r="H65" s="4">
        <f t="shared" si="1"/>
        <v>0.40999999991618097</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300</v>
      </c>
      <c r="D66" s="2">
        <f>'PR-RAS'!E70</f>
        <v>570</v>
      </c>
      <c r="E66" s="2">
        <v>0</v>
      </c>
      <c r="F66" s="2">
        <v>0</v>
      </c>
      <c r="G66" s="4">
        <f t="shared" ref="G66:G129" si="2">(B66/1000)*(C66*1+D66*2)</f>
        <v>93.600000000000009</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43006.96</v>
      </c>
      <c r="D70" s="2">
        <f>'PR-RAS'!E74</f>
        <v>53999.77</v>
      </c>
      <c r="E70" s="2">
        <v>0</v>
      </c>
      <c r="F70" s="2">
        <v>0</v>
      </c>
      <c r="G70" s="4">
        <f t="shared" si="2"/>
        <v>10419.4485</v>
      </c>
      <c r="H70" s="4">
        <f t="shared" si="3"/>
        <v>0.27000000000407454</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43006.96</v>
      </c>
      <c r="D71" s="2">
        <f>'PR-RAS'!E75</f>
        <v>53999.77</v>
      </c>
      <c r="E71" s="2">
        <v>0</v>
      </c>
      <c r="F71" s="2">
        <v>0</v>
      </c>
      <c r="G71" s="4">
        <f t="shared" si="2"/>
        <v>10570.455000000002</v>
      </c>
      <c r="H71" s="4">
        <f t="shared" si="3"/>
        <v>0.27000000000407454</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1247.03</v>
      </c>
      <c r="D73" s="2">
        <f>'PR-RAS'!E77</f>
        <v>0</v>
      </c>
      <c r="E73" s="2">
        <v>0</v>
      </c>
      <c r="F73" s="2">
        <v>0</v>
      </c>
      <c r="G73" s="4">
        <f t="shared" si="2"/>
        <v>89.786159999999995</v>
      </c>
      <c r="H73" s="4">
        <f t="shared" si="3"/>
        <v>2.9999999999972715E-2</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1247.03</v>
      </c>
      <c r="D76" s="2">
        <f>'PR-RAS'!E80</f>
        <v>0</v>
      </c>
      <c r="E76" s="2">
        <v>0</v>
      </c>
      <c r="F76" s="2">
        <v>0</v>
      </c>
      <c r="G76" s="4">
        <f t="shared" si="2"/>
        <v>93.527249999999995</v>
      </c>
      <c r="H76" s="4">
        <f t="shared" si="3"/>
        <v>2.9999999999972715E-2</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13094.55</v>
      </c>
      <c r="D102" s="2">
        <f>'PR-RAS'!E106</f>
        <v>5640</v>
      </c>
      <c r="E102" s="2">
        <v>0</v>
      </c>
      <c r="F102" s="2">
        <v>0</v>
      </c>
      <c r="G102" s="4">
        <f t="shared" si="2"/>
        <v>2461.8295499999999</v>
      </c>
      <c r="H102" s="4">
        <f t="shared" si="3"/>
        <v>0.4500000000007276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13094.55</v>
      </c>
      <c r="D108" s="2">
        <f>'PR-RAS'!E112</f>
        <v>5640</v>
      </c>
      <c r="E108" s="2">
        <v>0</v>
      </c>
      <c r="F108" s="2">
        <v>0</v>
      </c>
      <c r="G108" s="4">
        <f t="shared" si="2"/>
        <v>2608.0768499999999</v>
      </c>
      <c r="H108" s="4">
        <f t="shared" si="3"/>
        <v>0.4500000000007276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13094.55</v>
      </c>
      <c r="D113" s="2">
        <f>'PR-RAS'!E117</f>
        <v>5640</v>
      </c>
      <c r="E113" s="2">
        <v>0</v>
      </c>
      <c r="F113" s="2">
        <v>0</v>
      </c>
      <c r="G113" s="4">
        <f t="shared" si="2"/>
        <v>2729.9495999999999</v>
      </c>
      <c r="H113" s="4">
        <f t="shared" si="3"/>
        <v>0.4500000000007276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24377.75</v>
      </c>
      <c r="D120" s="2">
        <f>'PR-RAS'!E124</f>
        <v>12660.31</v>
      </c>
      <c r="E120" s="2">
        <v>0</v>
      </c>
      <c r="F120" s="2">
        <v>0</v>
      </c>
      <c r="G120" s="4">
        <f t="shared" si="2"/>
        <v>5914.106029999999</v>
      </c>
      <c r="H120" s="4">
        <f t="shared" si="3"/>
        <v>0.55999999999949068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20373.66</v>
      </c>
      <c r="D121" s="2">
        <f>'PR-RAS'!E125</f>
        <v>10569.71</v>
      </c>
      <c r="E121" s="2">
        <v>0</v>
      </c>
      <c r="F121" s="2">
        <v>0</v>
      </c>
      <c r="G121" s="4">
        <f t="shared" si="2"/>
        <v>4981.5695999999998</v>
      </c>
      <c r="H121" s="4">
        <f t="shared" si="3"/>
        <v>0.63000000000101863</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7217</v>
      </c>
      <c r="D122" s="2">
        <f>'PR-RAS'!E126</f>
        <v>0</v>
      </c>
      <c r="E122" s="2">
        <v>0</v>
      </c>
      <c r="F122" s="2">
        <v>0</v>
      </c>
      <c r="G122" s="4">
        <f t="shared" si="2"/>
        <v>873.25699999999995</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13156.66</v>
      </c>
      <c r="D123" s="2">
        <f>'PR-RAS'!E127</f>
        <v>10569.71</v>
      </c>
      <c r="E123" s="2">
        <v>0</v>
      </c>
      <c r="F123" s="2">
        <v>0</v>
      </c>
      <c r="G123" s="4">
        <f t="shared" si="2"/>
        <v>4184.12176</v>
      </c>
      <c r="H123" s="4">
        <f t="shared" si="3"/>
        <v>0.63000000000101863</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4004.09</v>
      </c>
      <c r="D124" s="2">
        <f>'PR-RAS'!E128</f>
        <v>2090.6</v>
      </c>
      <c r="E124" s="2">
        <v>0</v>
      </c>
      <c r="F124" s="2">
        <v>0</v>
      </c>
      <c r="G124" s="4">
        <f t="shared" si="2"/>
        <v>1006.79067</v>
      </c>
      <c r="H124" s="4">
        <f t="shared" si="3"/>
        <v>0.49000000000023647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477.9</v>
      </c>
      <c r="D125" s="2">
        <f>'PR-RAS'!E129</f>
        <v>2090.6</v>
      </c>
      <c r="E125" s="2">
        <v>0</v>
      </c>
      <c r="F125" s="2">
        <v>0</v>
      </c>
      <c r="G125" s="4">
        <f t="shared" si="2"/>
        <v>577.72839999999997</v>
      </c>
      <c r="H125" s="4">
        <f t="shared" si="3"/>
        <v>0.50000000000011369</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3526.19</v>
      </c>
      <c r="D126" s="2">
        <f>'PR-RAS'!E130</f>
        <v>0</v>
      </c>
      <c r="E126" s="2">
        <v>0</v>
      </c>
      <c r="F126" s="2">
        <v>0</v>
      </c>
      <c r="G126" s="4">
        <f t="shared" si="2"/>
        <v>440.77375000000001</v>
      </c>
      <c r="H126" s="4">
        <f t="shared" si="3"/>
        <v>0.19000000000005457</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213420.53</v>
      </c>
      <c r="D129" s="2">
        <f>'PR-RAS'!E133</f>
        <v>292132.39</v>
      </c>
      <c r="E129" s="2">
        <v>0</v>
      </c>
      <c r="F129" s="2">
        <v>0</v>
      </c>
      <c r="G129" s="4">
        <f t="shared" si="2"/>
        <v>102103.71968000001</v>
      </c>
      <c r="H129" s="4">
        <f t="shared" si="3"/>
        <v>0.86000000001513399</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213420.53</v>
      </c>
      <c r="D130" s="2">
        <f>'PR-RAS'!E134</f>
        <v>292132.39</v>
      </c>
      <c r="E130" s="2">
        <v>0</v>
      </c>
      <c r="F130" s="2">
        <v>0</v>
      </c>
      <c r="G130" s="4">
        <f t="shared" ref="G130:G193" si="4">(B130/1000)*(C130*1+D130*2)</f>
        <v>102901.40499000001</v>
      </c>
      <c r="H130" s="4">
        <f t="shared" ref="H130:H193" si="5">ABS(C130-ROUND(C130,0))+ABS(D130-ROUND(D130,0))</f>
        <v>0.86000000001513399</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210558.45</v>
      </c>
      <c r="D131" s="2">
        <f>'PR-RAS'!E135</f>
        <v>290962.14</v>
      </c>
      <c r="E131" s="2">
        <v>0</v>
      </c>
      <c r="F131" s="2">
        <v>0</v>
      </c>
      <c r="G131" s="4">
        <f t="shared" si="4"/>
        <v>103022.7549</v>
      </c>
      <c r="H131" s="4">
        <f t="shared" si="5"/>
        <v>0.59000000002561137</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2862.08</v>
      </c>
      <c r="D132" s="2">
        <f>'PR-RAS'!E136</f>
        <v>1170.25</v>
      </c>
      <c r="E132" s="2">
        <v>0</v>
      </c>
      <c r="F132" s="2">
        <v>0</v>
      </c>
      <c r="G132" s="4">
        <f t="shared" si="4"/>
        <v>681.53798000000006</v>
      </c>
      <c r="H132" s="4">
        <f t="shared" si="5"/>
        <v>0.32999999999992724</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1427230.93</v>
      </c>
      <c r="D147" s="2">
        <f>'PR-RAS'!E151</f>
        <v>1986509.43</v>
      </c>
      <c r="E147" s="2">
        <v>0</v>
      </c>
      <c r="F147" s="2">
        <v>0</v>
      </c>
      <c r="G147" s="4">
        <f t="shared" si="4"/>
        <v>788436.46933999995</v>
      </c>
      <c r="H147" s="4">
        <f t="shared" si="5"/>
        <v>0.5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1084928.76</v>
      </c>
      <c r="D148" s="2">
        <f>'PR-RAS'!E152</f>
        <v>1482997.72</v>
      </c>
      <c r="E148" s="2">
        <v>0</v>
      </c>
      <c r="F148" s="2">
        <v>0</v>
      </c>
      <c r="G148" s="4">
        <f t="shared" si="4"/>
        <v>595485.85739999998</v>
      </c>
      <c r="H148" s="4">
        <f t="shared" si="5"/>
        <v>0.52000000001862645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890562.15</v>
      </c>
      <c r="D149" s="2">
        <f>'PR-RAS'!E153</f>
        <v>1241864.06</v>
      </c>
      <c r="E149" s="2">
        <v>0</v>
      </c>
      <c r="F149" s="2">
        <v>0</v>
      </c>
      <c r="G149" s="4">
        <f t="shared" si="4"/>
        <v>499394.95995999995</v>
      </c>
      <c r="H149" s="4">
        <f t="shared" si="5"/>
        <v>0.21000000007916242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890562.15</v>
      </c>
      <c r="D150" s="2">
        <f>'PR-RAS'!E154</f>
        <v>1241864.06</v>
      </c>
      <c r="E150" s="2">
        <v>0</v>
      </c>
      <c r="F150" s="2">
        <v>0</v>
      </c>
      <c r="G150" s="4">
        <f t="shared" si="4"/>
        <v>502769.25023000001</v>
      </c>
      <c r="H150" s="4">
        <f t="shared" si="5"/>
        <v>0.21000000007916242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47823.67</v>
      </c>
      <c r="D154" s="2">
        <f>'PR-RAS'!E158</f>
        <v>36080.22</v>
      </c>
      <c r="E154" s="2">
        <v>0</v>
      </c>
      <c r="F154" s="2">
        <v>0</v>
      </c>
      <c r="G154" s="4">
        <f t="shared" si="4"/>
        <v>18357.56883</v>
      </c>
      <c r="H154" s="4">
        <f t="shared" si="5"/>
        <v>0.55000000000291038</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146542.94</v>
      </c>
      <c r="D155" s="2">
        <f>'PR-RAS'!E159</f>
        <v>205053.44</v>
      </c>
      <c r="E155" s="2">
        <v>0</v>
      </c>
      <c r="F155" s="2">
        <v>0</v>
      </c>
      <c r="G155" s="4">
        <f t="shared" si="4"/>
        <v>85724.072280000008</v>
      </c>
      <c r="H155" s="4">
        <f t="shared" si="5"/>
        <v>0.5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146542.94</v>
      </c>
      <c r="D157" s="2">
        <f>'PR-RAS'!E161</f>
        <v>205053.44</v>
      </c>
      <c r="E157" s="2">
        <v>0</v>
      </c>
      <c r="F157" s="2">
        <v>0</v>
      </c>
      <c r="G157" s="4">
        <f t="shared" si="4"/>
        <v>86837.371920000005</v>
      </c>
      <c r="H157" s="4">
        <f t="shared" si="5"/>
        <v>0.5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301546.45000000007</v>
      </c>
      <c r="D159" s="2">
        <f>'PR-RAS'!E163</f>
        <v>447231.48</v>
      </c>
      <c r="E159" s="2">
        <v>0</v>
      </c>
      <c r="F159" s="2">
        <v>0</v>
      </c>
      <c r="G159" s="4">
        <f t="shared" si="4"/>
        <v>188969.48678000004</v>
      </c>
      <c r="H159" s="4">
        <f t="shared" si="5"/>
        <v>0.93000000005122274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40854.94</v>
      </c>
      <c r="D160" s="2">
        <f>'PR-RAS'!E164</f>
        <v>44065.61</v>
      </c>
      <c r="E160" s="2">
        <v>0</v>
      </c>
      <c r="F160" s="2">
        <v>0</v>
      </c>
      <c r="G160" s="4">
        <f t="shared" si="4"/>
        <v>20508.799440000003</v>
      </c>
      <c r="H160" s="4">
        <f t="shared" si="5"/>
        <v>0.44999999999708962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8305.07</v>
      </c>
      <c r="D161" s="2">
        <f>'PR-RAS'!E165</f>
        <v>9840.73</v>
      </c>
      <c r="E161" s="2">
        <v>0</v>
      </c>
      <c r="F161" s="2">
        <v>0</v>
      </c>
      <c r="G161" s="4">
        <f t="shared" si="4"/>
        <v>4477.8447999999999</v>
      </c>
      <c r="H161" s="4">
        <f t="shared" si="5"/>
        <v>0.34000000000014552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30996.48</v>
      </c>
      <c r="D162" s="2">
        <f>'PR-RAS'!E166</f>
        <v>28445.759999999998</v>
      </c>
      <c r="E162" s="2">
        <v>0</v>
      </c>
      <c r="F162" s="2">
        <v>0</v>
      </c>
      <c r="G162" s="4">
        <f t="shared" si="4"/>
        <v>14149.968000000001</v>
      </c>
      <c r="H162" s="4">
        <f t="shared" si="5"/>
        <v>0.72000000000116415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1553.39</v>
      </c>
      <c r="D163" s="2">
        <f>'PR-RAS'!E167</f>
        <v>4891.1899999999996</v>
      </c>
      <c r="E163" s="2">
        <v>0</v>
      </c>
      <c r="F163" s="2">
        <v>0</v>
      </c>
      <c r="G163" s="4">
        <f t="shared" si="4"/>
        <v>1836.3947399999997</v>
      </c>
      <c r="H163" s="4">
        <f t="shared" si="5"/>
        <v>0.57999999999969987</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887.93</v>
      </c>
      <c r="E164" s="2">
        <v>0</v>
      </c>
      <c r="F164" s="2">
        <v>0</v>
      </c>
      <c r="G164" s="4">
        <f t="shared" si="4"/>
        <v>289.46517999999998</v>
      </c>
      <c r="H164" s="4">
        <f t="shared" si="5"/>
        <v>7.0000000000050022E-2</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125010.58</v>
      </c>
      <c r="D165" s="2">
        <f>'PR-RAS'!E169</f>
        <v>206180.21</v>
      </c>
      <c r="E165" s="2">
        <v>0</v>
      </c>
      <c r="F165" s="2">
        <v>0</v>
      </c>
      <c r="G165" s="4">
        <f t="shared" si="4"/>
        <v>88128.843999999997</v>
      </c>
      <c r="H165" s="4">
        <f t="shared" si="5"/>
        <v>0.6299999999901047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24245.11</v>
      </c>
      <c r="D166" s="2">
        <f>'PR-RAS'!E170</f>
        <v>43962.06</v>
      </c>
      <c r="E166" s="2">
        <v>0</v>
      </c>
      <c r="F166" s="2">
        <v>0</v>
      </c>
      <c r="G166" s="4">
        <f t="shared" si="4"/>
        <v>18507.92295</v>
      </c>
      <c r="H166" s="4">
        <f t="shared" si="5"/>
        <v>0.16999999999825377</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74664.210000000006</v>
      </c>
      <c r="D167" s="2">
        <f>'PR-RAS'!E171</f>
        <v>115225.15</v>
      </c>
      <c r="E167" s="2">
        <v>0</v>
      </c>
      <c r="F167" s="2">
        <v>0</v>
      </c>
      <c r="G167" s="4">
        <f t="shared" si="4"/>
        <v>50649.008660000007</v>
      </c>
      <c r="H167" s="4">
        <f t="shared" si="5"/>
        <v>0.36000000000058208</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19556.03</v>
      </c>
      <c r="D168" s="2">
        <f>'PR-RAS'!E172</f>
        <v>44004.82</v>
      </c>
      <c r="E168" s="2">
        <v>0</v>
      </c>
      <c r="F168" s="2">
        <v>0</v>
      </c>
      <c r="G168" s="4">
        <f t="shared" si="4"/>
        <v>17963.46689</v>
      </c>
      <c r="H168" s="4">
        <f t="shared" si="5"/>
        <v>0.20999999999912689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5711.29</v>
      </c>
      <c r="D169" s="2">
        <f>'PR-RAS'!E173</f>
        <v>2004.05</v>
      </c>
      <c r="E169" s="2">
        <v>0</v>
      </c>
      <c r="F169" s="2">
        <v>0</v>
      </c>
      <c r="G169" s="4">
        <f t="shared" si="4"/>
        <v>1632.85752</v>
      </c>
      <c r="H169" s="4">
        <f t="shared" si="5"/>
        <v>0.33999999999991815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22.34</v>
      </c>
      <c r="D170" s="2">
        <f>'PR-RAS'!E174</f>
        <v>418.18</v>
      </c>
      <c r="E170" s="2">
        <v>0</v>
      </c>
      <c r="F170" s="2">
        <v>0</v>
      </c>
      <c r="G170" s="4">
        <f t="shared" si="4"/>
        <v>145.12030000000001</v>
      </c>
      <c r="H170" s="4">
        <f t="shared" si="5"/>
        <v>0.52000000000000668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811.6</v>
      </c>
      <c r="D172" s="2">
        <f>'PR-RAS'!E176</f>
        <v>565.95000000000005</v>
      </c>
      <c r="E172" s="2">
        <v>0</v>
      </c>
      <c r="F172" s="2">
        <v>0</v>
      </c>
      <c r="G172" s="4">
        <f t="shared" si="4"/>
        <v>332.33850000000001</v>
      </c>
      <c r="H172" s="4">
        <f t="shared" si="5"/>
        <v>0.44999999999993179</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124024.41000000002</v>
      </c>
      <c r="D173" s="2">
        <f>'PR-RAS'!E177</f>
        <v>180994.69</v>
      </c>
      <c r="E173" s="2">
        <v>0</v>
      </c>
      <c r="F173" s="2">
        <v>0</v>
      </c>
      <c r="G173" s="4">
        <f t="shared" si="4"/>
        <v>83594.371880000006</v>
      </c>
      <c r="H173" s="4">
        <f t="shared" si="5"/>
        <v>0.72000000001571607</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85949.29</v>
      </c>
      <c r="D174" s="2">
        <f>'PR-RAS'!E178</f>
        <v>99337.84</v>
      </c>
      <c r="E174" s="2">
        <v>0</v>
      </c>
      <c r="F174" s="2">
        <v>0</v>
      </c>
      <c r="G174" s="4">
        <f t="shared" si="4"/>
        <v>49240.119809999989</v>
      </c>
      <c r="H174" s="4">
        <f t="shared" si="5"/>
        <v>0.44999999999708962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14523.5</v>
      </c>
      <c r="D175" s="2">
        <f>'PR-RAS'!E179</f>
        <v>9755.35</v>
      </c>
      <c r="E175" s="2">
        <v>0</v>
      </c>
      <c r="F175" s="2">
        <v>0</v>
      </c>
      <c r="G175" s="4">
        <f t="shared" si="4"/>
        <v>5921.9507999999987</v>
      </c>
      <c r="H175" s="4">
        <f t="shared" si="5"/>
        <v>0.8500000000003638</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428.33</v>
      </c>
      <c r="D176" s="2">
        <f>'PR-RAS'!E180</f>
        <v>317.72000000000003</v>
      </c>
      <c r="E176" s="2">
        <v>0</v>
      </c>
      <c r="F176" s="2">
        <v>0</v>
      </c>
      <c r="G176" s="4">
        <f t="shared" si="4"/>
        <v>186.15974999999997</v>
      </c>
      <c r="H176" s="4">
        <f t="shared" si="5"/>
        <v>0.6099999999999568</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10710.99</v>
      </c>
      <c r="D177" s="2">
        <f>'PR-RAS'!E181</f>
        <v>10823.04</v>
      </c>
      <c r="E177" s="2">
        <v>0</v>
      </c>
      <c r="F177" s="2">
        <v>0</v>
      </c>
      <c r="G177" s="4">
        <f t="shared" si="4"/>
        <v>5694.8443199999992</v>
      </c>
      <c r="H177" s="4">
        <f t="shared" si="5"/>
        <v>5.0000000001091394E-2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300</v>
      </c>
      <c r="E178" s="2">
        <v>0</v>
      </c>
      <c r="F178" s="2">
        <v>0</v>
      </c>
      <c r="G178" s="4">
        <f t="shared" si="4"/>
        <v>106.19999999999999</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2132.85</v>
      </c>
      <c r="D179" s="2">
        <f>'PR-RAS'!E183</f>
        <v>10356.34</v>
      </c>
      <c r="E179" s="2">
        <v>0</v>
      </c>
      <c r="F179" s="2">
        <v>0</v>
      </c>
      <c r="G179" s="4">
        <f t="shared" si="4"/>
        <v>4066.5043399999995</v>
      </c>
      <c r="H179" s="4">
        <f t="shared" si="5"/>
        <v>0.49000000000023647</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62.21</v>
      </c>
      <c r="D180" s="2">
        <f>'PR-RAS'!E184</f>
        <v>10013.02</v>
      </c>
      <c r="E180" s="2">
        <v>0</v>
      </c>
      <c r="F180" s="2">
        <v>0</v>
      </c>
      <c r="G180" s="4">
        <f t="shared" si="4"/>
        <v>3595.79675</v>
      </c>
      <c r="H180" s="4">
        <f t="shared" si="5"/>
        <v>0.23000000000043741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7809.08</v>
      </c>
      <c r="D181" s="2">
        <f>'PR-RAS'!E185</f>
        <v>13674.54</v>
      </c>
      <c r="E181" s="2">
        <v>0</v>
      </c>
      <c r="F181" s="2">
        <v>0</v>
      </c>
      <c r="G181" s="4">
        <f t="shared" si="4"/>
        <v>6328.4688000000006</v>
      </c>
      <c r="H181" s="4">
        <f t="shared" si="5"/>
        <v>0.53999999999905413</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2408.16</v>
      </c>
      <c r="D182" s="2">
        <f>'PR-RAS'!E186</f>
        <v>26416.84</v>
      </c>
      <c r="E182" s="2">
        <v>0</v>
      </c>
      <c r="F182" s="2">
        <v>0</v>
      </c>
      <c r="G182" s="4">
        <f t="shared" si="4"/>
        <v>9998.7730399999982</v>
      </c>
      <c r="H182" s="4">
        <f t="shared" si="5"/>
        <v>0.31999999999970896</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11656.52</v>
      </c>
      <c r="D184" s="2">
        <f>'PR-RAS'!E188</f>
        <v>15990.970000000001</v>
      </c>
      <c r="E184" s="2">
        <v>0</v>
      </c>
      <c r="F184" s="2">
        <v>0</v>
      </c>
      <c r="G184" s="4">
        <f t="shared" si="4"/>
        <v>7985.8381800000006</v>
      </c>
      <c r="H184" s="4">
        <f t="shared" si="5"/>
        <v>0.50999999999839929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346.65</v>
      </c>
      <c r="D186" s="2">
        <f>'PR-RAS'!E190</f>
        <v>622.1</v>
      </c>
      <c r="E186" s="2">
        <v>0</v>
      </c>
      <c r="F186" s="2">
        <v>0</v>
      </c>
      <c r="G186" s="4">
        <f t="shared" si="4"/>
        <v>294.30724999999995</v>
      </c>
      <c r="H186" s="4">
        <f t="shared" si="5"/>
        <v>0.45000000000004547</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1203.18</v>
      </c>
      <c r="D187" s="2">
        <f>'PR-RAS'!E191</f>
        <v>135.78</v>
      </c>
      <c r="E187" s="2">
        <v>0</v>
      </c>
      <c r="F187" s="2">
        <v>0</v>
      </c>
      <c r="G187" s="4">
        <f t="shared" si="4"/>
        <v>274.30164000000002</v>
      </c>
      <c r="H187" s="4">
        <f t="shared" si="5"/>
        <v>0.40000000000006253</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163.09</v>
      </c>
      <c r="D188" s="2">
        <f>'PR-RAS'!E192</f>
        <v>188.09</v>
      </c>
      <c r="E188" s="2">
        <v>0</v>
      </c>
      <c r="F188" s="2">
        <v>0</v>
      </c>
      <c r="G188" s="4">
        <f t="shared" si="4"/>
        <v>100.84349</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1664.43</v>
      </c>
      <c r="D189" s="2">
        <f>'PR-RAS'!E193</f>
        <v>2800</v>
      </c>
      <c r="E189" s="2">
        <v>0</v>
      </c>
      <c r="F189" s="2">
        <v>0</v>
      </c>
      <c r="G189" s="4">
        <f t="shared" si="4"/>
        <v>1365.7128400000001</v>
      </c>
      <c r="H189" s="4">
        <f t="shared" si="5"/>
        <v>0.43000000000006366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8279.17</v>
      </c>
      <c r="D191" s="2">
        <f>'PR-RAS'!E195</f>
        <v>12245</v>
      </c>
      <c r="E191" s="2">
        <v>0</v>
      </c>
      <c r="F191" s="2">
        <v>0</v>
      </c>
      <c r="G191" s="4">
        <f t="shared" si="4"/>
        <v>6226.1422999999995</v>
      </c>
      <c r="H191" s="4">
        <f t="shared" si="5"/>
        <v>0.17000000000007276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39988.879999999997</v>
      </c>
      <c r="D248" s="2">
        <f>'PR-RAS'!E252</f>
        <v>56280.23</v>
      </c>
      <c r="E248" s="2">
        <v>0</v>
      </c>
      <c r="F248" s="2">
        <v>0</v>
      </c>
      <c r="G248" s="4">
        <f t="shared" si="6"/>
        <v>37679.686979999999</v>
      </c>
      <c r="H248" s="4">
        <f t="shared" si="7"/>
        <v>0.35000000000582077</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39988.879999999997</v>
      </c>
      <c r="D255" s="2">
        <f>'PR-RAS'!E259</f>
        <v>56280.23</v>
      </c>
      <c r="E255" s="2">
        <v>0</v>
      </c>
      <c r="F255" s="2">
        <v>0</v>
      </c>
      <c r="G255" s="4">
        <f t="shared" si="6"/>
        <v>38747.532359999997</v>
      </c>
      <c r="H255" s="4">
        <f t="shared" si="7"/>
        <v>0.35000000000582077</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39988.879999999997</v>
      </c>
      <c r="D257" s="2">
        <f>'PR-RAS'!E261</f>
        <v>56280.23</v>
      </c>
      <c r="E257" s="2">
        <v>0</v>
      </c>
      <c r="F257" s="2">
        <v>0</v>
      </c>
      <c r="G257" s="4">
        <f t="shared" si="6"/>
        <v>39052.63104</v>
      </c>
      <c r="H257" s="4">
        <f t="shared" si="7"/>
        <v>0.35000000000582077</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766.84</v>
      </c>
      <c r="D259" s="2">
        <f>'PR-RAS'!E263</f>
        <v>0</v>
      </c>
      <c r="E259" s="2">
        <v>0</v>
      </c>
      <c r="F259" s="2">
        <v>0</v>
      </c>
      <c r="G259" s="4">
        <f t="shared" si="8"/>
        <v>197.84472000000002</v>
      </c>
      <c r="H259" s="4">
        <f t="shared" si="9"/>
        <v>0.15999999999996817</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766.84</v>
      </c>
      <c r="D260" s="2">
        <f>'PR-RAS'!E264</f>
        <v>0</v>
      </c>
      <c r="E260" s="2">
        <v>0</v>
      </c>
      <c r="F260" s="2">
        <v>0</v>
      </c>
      <c r="G260" s="4">
        <f t="shared" si="8"/>
        <v>198.61156000000003</v>
      </c>
      <c r="H260" s="4">
        <f t="shared" si="9"/>
        <v>0.15999999999996817</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766.84</v>
      </c>
      <c r="D262" s="2">
        <f>'PR-RAS'!E266</f>
        <v>0</v>
      </c>
      <c r="E262" s="2">
        <v>0</v>
      </c>
      <c r="F262" s="2">
        <v>0</v>
      </c>
      <c r="G262" s="4">
        <f t="shared" si="8"/>
        <v>200.14524000000003</v>
      </c>
      <c r="H262" s="4">
        <f t="shared" si="9"/>
        <v>0.15999999999996817</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1427230.93</v>
      </c>
      <c r="D285" s="2">
        <f>'PR-RAS'!E289</f>
        <v>1986509.43</v>
      </c>
      <c r="E285" s="2">
        <v>0</v>
      </c>
      <c r="F285" s="2">
        <v>0</v>
      </c>
      <c r="G285" s="4">
        <f t="shared" si="8"/>
        <v>1533670.9403599999</v>
      </c>
      <c r="H285" s="4">
        <f t="shared" si="9"/>
        <v>0.5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69571.660000000149</v>
      </c>
      <c r="D286" s="2">
        <f>'PR-RAS'!E290</f>
        <v>40927.860000000102</v>
      </c>
      <c r="E286" s="2">
        <v>0</v>
      </c>
      <c r="F286" s="2">
        <v>0</v>
      </c>
      <c r="G286" s="4">
        <f t="shared" si="8"/>
        <v>43156.803300000094</v>
      </c>
      <c r="H286" s="4">
        <f t="shared" si="9"/>
        <v>0.4799999997485429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1023.99</v>
      </c>
      <c r="D288" s="2">
        <f>'PR-RAS'!E292</f>
        <v>20982.12</v>
      </c>
      <c r="E288" s="2">
        <v>0</v>
      </c>
      <c r="F288" s="2">
        <v>0</v>
      </c>
      <c r="G288" s="4">
        <f t="shared" si="8"/>
        <v>12337.622009999997</v>
      </c>
      <c r="H288" s="4">
        <f t="shared" si="9"/>
        <v>0.12999999999897227</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8533.73</v>
      </c>
      <c r="D290" s="2">
        <f>'PR-RAS'!E294</f>
        <v>10376.969999999999</v>
      </c>
      <c r="E290" s="2">
        <v>0</v>
      </c>
      <c r="F290" s="2">
        <v>0</v>
      </c>
      <c r="G290" s="4">
        <f t="shared" si="8"/>
        <v>8464.1366299999991</v>
      </c>
      <c r="H290" s="4">
        <f t="shared" si="9"/>
        <v>0.30000000000109139</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15722.4</v>
      </c>
      <c r="D291" s="2">
        <f>'PR-RAS'!E295</f>
        <v>10376.969999999999</v>
      </c>
      <c r="E291" s="2">
        <v>0</v>
      </c>
      <c r="F291" s="2">
        <v>0</v>
      </c>
      <c r="G291" s="4">
        <f t="shared" si="8"/>
        <v>10578.138599999998</v>
      </c>
      <c r="H291" s="4">
        <f t="shared" si="9"/>
        <v>0.43000000000029104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21037.1</v>
      </c>
      <c r="D345" s="2">
        <f>'PR-RAS'!E350</f>
        <v>21838.22</v>
      </c>
      <c r="E345" s="2">
        <v>0</v>
      </c>
      <c r="F345" s="2">
        <v>0</v>
      </c>
      <c r="G345" s="4">
        <f t="shared" si="10"/>
        <v>22261.457759999998</v>
      </c>
      <c r="H345" s="4">
        <f t="shared" si="11"/>
        <v>0.31999999999970896</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21037.1</v>
      </c>
      <c r="D358" s="2">
        <f>'PR-RAS'!E363</f>
        <v>21838.22</v>
      </c>
      <c r="E358" s="2">
        <v>0</v>
      </c>
      <c r="F358" s="2">
        <v>0</v>
      </c>
      <c r="G358" s="4">
        <f t="shared" si="10"/>
        <v>23102.733779999999</v>
      </c>
      <c r="H358" s="4">
        <f t="shared" si="11"/>
        <v>0.31999999999970896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8335.25</v>
      </c>
      <c r="D364" s="2">
        <f>'PR-RAS'!E369</f>
        <v>15384.45</v>
      </c>
      <c r="E364" s="2">
        <v>0</v>
      </c>
      <c r="F364" s="2">
        <v>0</v>
      </c>
      <c r="G364" s="4">
        <f t="shared" si="10"/>
        <v>14194.80645</v>
      </c>
      <c r="H364" s="4">
        <f t="shared" si="11"/>
        <v>0.7000000000007276</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8055.25</v>
      </c>
      <c r="D365" s="2">
        <f>'PR-RAS'!E370</f>
        <v>1170.25</v>
      </c>
      <c r="E365" s="2">
        <v>0</v>
      </c>
      <c r="F365" s="2">
        <v>0</v>
      </c>
      <c r="G365" s="4">
        <f t="shared" si="10"/>
        <v>3784.0529999999999</v>
      </c>
      <c r="H365" s="4">
        <f t="shared" si="11"/>
        <v>0.5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280</v>
      </c>
      <c r="D370" s="2">
        <f>'PR-RAS'!E375</f>
        <v>14214.2</v>
      </c>
      <c r="E370" s="2">
        <v>0</v>
      </c>
      <c r="F370" s="2">
        <v>0</v>
      </c>
      <c r="G370" s="4">
        <f t="shared" si="10"/>
        <v>10593.399600000001</v>
      </c>
      <c r="H370" s="4">
        <f t="shared" si="11"/>
        <v>0.2000000000007276</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12701.85</v>
      </c>
      <c r="D378" s="2">
        <f>'PR-RAS'!E383</f>
        <v>6453.77</v>
      </c>
      <c r="E378" s="2">
        <v>0</v>
      </c>
      <c r="F378" s="2">
        <v>0</v>
      </c>
      <c r="G378" s="4">
        <f t="shared" si="10"/>
        <v>9654.740029999999</v>
      </c>
      <c r="H378" s="4">
        <f t="shared" si="11"/>
        <v>0.37999999999919964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12701.85</v>
      </c>
      <c r="D379" s="2">
        <f>'PR-RAS'!E384</f>
        <v>6453.77</v>
      </c>
      <c r="E379" s="2">
        <v>0</v>
      </c>
      <c r="F379" s="2">
        <v>0</v>
      </c>
      <c r="G379" s="4">
        <f t="shared" si="10"/>
        <v>9680.3494200000005</v>
      </c>
      <c r="H379" s="4">
        <f t="shared" si="11"/>
        <v>0.37999999999919964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21037.1</v>
      </c>
      <c r="D403" s="2">
        <f>'PR-RAS'!E408</f>
        <v>21838.22</v>
      </c>
      <c r="E403" s="2">
        <v>0</v>
      </c>
      <c r="F403" s="2">
        <v>0</v>
      </c>
      <c r="G403" s="4">
        <f t="shared" si="12"/>
        <v>26014.843080000002</v>
      </c>
      <c r="H403" s="4">
        <f t="shared" si="13"/>
        <v>0.31999999999970896</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41093.46</v>
      </c>
      <c r="D405" s="2">
        <f>'PR-RAS'!E410</f>
        <v>17720.13</v>
      </c>
      <c r="E405" s="2">
        <v>0</v>
      </c>
      <c r="F405" s="2">
        <v>0</v>
      </c>
      <c r="G405" s="4">
        <f t="shared" si="12"/>
        <v>30919.622880000003</v>
      </c>
      <c r="H405" s="4">
        <f t="shared" si="13"/>
        <v>0.59000000000014552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2351.9</v>
      </c>
      <c r="D406" s="2">
        <f>'PR-RAS'!E411</f>
        <v>2351.9</v>
      </c>
      <c r="E406" s="2">
        <v>0</v>
      </c>
      <c r="F406" s="2">
        <v>0</v>
      </c>
      <c r="G406" s="4">
        <f t="shared" si="12"/>
        <v>2857.5585000000005</v>
      </c>
      <c r="H406" s="4">
        <f t="shared" si="13"/>
        <v>0.1999999999998181</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1496802.59</v>
      </c>
      <c r="D407" s="2">
        <f>'PR-RAS'!E412</f>
        <v>2027437.29</v>
      </c>
      <c r="E407" s="2">
        <v>0</v>
      </c>
      <c r="F407" s="2">
        <v>0</v>
      </c>
      <c r="G407" s="4">
        <f t="shared" si="12"/>
        <v>2253980.93102</v>
      </c>
      <c r="H407" s="4">
        <f t="shared" si="13"/>
        <v>0.69999999995343387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1448268.03</v>
      </c>
      <c r="D408" s="2">
        <f>'PR-RAS'!E413</f>
        <v>2008347.65</v>
      </c>
      <c r="E408" s="2">
        <v>0</v>
      </c>
      <c r="F408" s="2">
        <v>0</v>
      </c>
      <c r="G408" s="4">
        <f t="shared" si="12"/>
        <v>2224240.0753099998</v>
      </c>
      <c r="H408" s="4">
        <f t="shared" si="13"/>
        <v>0.38000000012107193</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48534.560000000056</v>
      </c>
      <c r="D409" s="2">
        <f>'PR-RAS'!E414</f>
        <v>19089.64000000013</v>
      </c>
      <c r="E409" s="2">
        <v>0</v>
      </c>
      <c r="F409" s="2">
        <v>0</v>
      </c>
      <c r="G409" s="4">
        <f t="shared" si="12"/>
        <v>35379.246720000127</v>
      </c>
      <c r="H409" s="4">
        <f t="shared" si="13"/>
        <v>0.79999999981373549</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3261.989999999998</v>
      </c>
      <c r="E411" s="2">
        <v>0</v>
      </c>
      <c r="F411" s="2">
        <v>0</v>
      </c>
      <c r="G411" s="4">
        <f t="shared" si="12"/>
        <v>2674.8317999999981</v>
      </c>
      <c r="H411" s="4">
        <f t="shared" si="13"/>
        <v>1.0000000002037268E-2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40069.47</v>
      </c>
      <c r="D412" s="2">
        <f>'PR-RAS'!E417</f>
        <v>0</v>
      </c>
      <c r="E412" s="2">
        <v>0</v>
      </c>
      <c r="F412" s="2">
        <v>0</v>
      </c>
      <c r="G412" s="4">
        <f t="shared" si="12"/>
        <v>16468.552169999999</v>
      </c>
      <c r="H412" s="4">
        <f t="shared" si="13"/>
        <v>0.47000000000116415</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10885.63</v>
      </c>
      <c r="D413" s="2">
        <f>'PR-RAS'!E418</f>
        <v>12728.869999999999</v>
      </c>
      <c r="E413" s="2">
        <v>0</v>
      </c>
      <c r="F413" s="2">
        <v>0</v>
      </c>
      <c r="G413" s="4">
        <f t="shared" si="12"/>
        <v>14973.468439999997</v>
      </c>
      <c r="H413" s="4">
        <f t="shared" si="13"/>
        <v>0.50000000000181899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1652.4</v>
      </c>
      <c r="D631" s="2">
        <f>'PR-RAS'!E637</f>
        <v>1652.4</v>
      </c>
      <c r="E631" s="2">
        <v>0</v>
      </c>
      <c r="F631" s="2">
        <v>0</v>
      </c>
      <c r="G631" s="4">
        <f t="shared" si="18"/>
        <v>3123.0360000000005</v>
      </c>
      <c r="H631" s="4">
        <f t="shared" si="19"/>
        <v>0.8000000000001819</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1496802.59</v>
      </c>
      <c r="D633" s="2">
        <f>'PR-RAS'!E639</f>
        <v>2027437.29</v>
      </c>
      <c r="E633" s="2">
        <v>0</v>
      </c>
      <c r="F633" s="2">
        <v>0</v>
      </c>
      <c r="G633" s="4">
        <f t="shared" si="18"/>
        <v>3508659.97144</v>
      </c>
      <c r="H633" s="4">
        <f t="shared" si="19"/>
        <v>0.69999999995343387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1448268.03</v>
      </c>
      <c r="D634" s="2">
        <f>'PR-RAS'!E640</f>
        <v>2008347.65</v>
      </c>
      <c r="E634" s="2">
        <v>0</v>
      </c>
      <c r="F634" s="2">
        <v>0</v>
      </c>
      <c r="G634" s="4">
        <f t="shared" si="18"/>
        <v>3459321.7878900003</v>
      </c>
      <c r="H634" s="4">
        <f t="shared" si="19"/>
        <v>0.38000000012107193</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48534.560000000056</v>
      </c>
      <c r="D635" s="2">
        <f>'PR-RAS'!E641</f>
        <v>19089.64000000013</v>
      </c>
      <c r="E635" s="2">
        <v>0</v>
      </c>
      <c r="F635" s="2">
        <v>0</v>
      </c>
      <c r="G635" s="4">
        <f t="shared" si="18"/>
        <v>54976.574560000205</v>
      </c>
      <c r="H635" s="4">
        <f t="shared" si="19"/>
        <v>0.79999999981373549</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4914.3899999999976</v>
      </c>
      <c r="E637" s="2">
        <v>0</v>
      </c>
      <c r="F637" s="2">
        <v>0</v>
      </c>
      <c r="G637" s="4">
        <f t="shared" si="18"/>
        <v>6251.1040799999973</v>
      </c>
      <c r="H637" s="4">
        <f t="shared" si="19"/>
        <v>0.38999999999759893</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38417.07</v>
      </c>
      <c r="D638" s="2">
        <f>'PR-RAS'!E644</f>
        <v>0</v>
      </c>
      <c r="E638" s="2">
        <v>0</v>
      </c>
      <c r="F638" s="2">
        <v>0</v>
      </c>
      <c r="G638" s="4">
        <f t="shared" si="18"/>
        <v>24471.673589999999</v>
      </c>
      <c r="H638" s="4">
        <f t="shared" si="19"/>
        <v>6.9999999999708962E-2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10117.490000000056</v>
      </c>
      <c r="D639" s="2">
        <f>'PR-RAS'!E645</f>
        <v>24004.03000000013</v>
      </c>
      <c r="E639" s="2">
        <v>0</v>
      </c>
      <c r="F639" s="2">
        <v>0</v>
      </c>
      <c r="G639" s="4">
        <f t="shared" si="18"/>
        <v>37084.100900000201</v>
      </c>
      <c r="H639" s="4">
        <f t="shared" si="19"/>
        <v>0.52000000018597348</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102430.3</v>
      </c>
      <c r="D641" s="2">
        <f>'PR-RAS'!E647</f>
        <v>126684.86</v>
      </c>
      <c r="E641" s="2">
        <v>0</v>
      </c>
      <c r="F641" s="2">
        <v>0</v>
      </c>
      <c r="G641" s="4">
        <f t="shared" si="18"/>
        <v>227712.01280000003</v>
      </c>
      <c r="H641" s="4">
        <f t="shared" si="19"/>
        <v>0.44000000000232831</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57</v>
      </c>
      <c r="D647" s="2">
        <f>'PR-RAS'!E654</f>
        <v>60</v>
      </c>
      <c r="E647" s="2">
        <v>0</v>
      </c>
      <c r="F647" s="2">
        <v>0</v>
      </c>
      <c r="G647" s="4">
        <f t="shared" si="20"/>
        <v>114.342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49</v>
      </c>
      <c r="D649" s="2">
        <f>'PR-RAS'!E656</f>
        <v>59</v>
      </c>
      <c r="E649" s="2">
        <v>0</v>
      </c>
      <c r="F649" s="2">
        <v>0</v>
      </c>
      <c r="G649" s="4">
        <f t="shared" si="20"/>
        <v>108.21600000000001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1197776.69</v>
      </c>
      <c r="D668" s="2">
        <f>'PR-RAS'!E675</f>
        <v>1661650.81</v>
      </c>
      <c r="E668" s="2">
        <v>0</v>
      </c>
      <c r="F668" s="2">
        <v>0</v>
      </c>
      <c r="G668" s="4">
        <f t="shared" si="20"/>
        <v>3015559.2327700006</v>
      </c>
      <c r="H668" s="4">
        <f t="shared" si="21"/>
        <v>0.5</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3579.08</v>
      </c>
      <c r="D669" s="2">
        <f>'PR-RAS'!E676</f>
        <v>784.01</v>
      </c>
      <c r="E669" s="2">
        <v>0</v>
      </c>
      <c r="F669" s="2">
        <v>0</v>
      </c>
      <c r="G669" s="4">
        <f t="shared" si="20"/>
        <v>3438.2628000000004</v>
      </c>
      <c r="H669" s="4">
        <f t="shared" si="21"/>
        <v>8.9999999999918145E-2</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570</v>
      </c>
      <c r="E670" s="2">
        <v>0</v>
      </c>
      <c r="F670" s="2">
        <v>0</v>
      </c>
      <c r="G670" s="4">
        <f t="shared" si="20"/>
        <v>762.66000000000008</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300</v>
      </c>
      <c r="D671" s="2">
        <f>'PR-RAS'!E678</f>
        <v>0</v>
      </c>
      <c r="E671" s="2">
        <v>0</v>
      </c>
      <c r="F671" s="2">
        <v>0</v>
      </c>
      <c r="G671" s="4">
        <f t="shared" si="20"/>
        <v>201</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43006.96</v>
      </c>
      <c r="D687" s="2">
        <f>'PR-RAS'!E694</f>
        <v>53999.77</v>
      </c>
      <c r="E687" s="2">
        <v>0</v>
      </c>
      <c r="F687" s="2">
        <v>0</v>
      </c>
      <c r="G687" s="4">
        <f t="shared" si="20"/>
        <v>103590.459</v>
      </c>
      <c r="H687" s="4">
        <f t="shared" si="21"/>
        <v>0.27000000000407454</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12925.2</v>
      </c>
      <c r="D703" s="2">
        <f>'PR-RAS'!E710</f>
        <v>5640</v>
      </c>
      <c r="E703" s="2">
        <v>0</v>
      </c>
      <c r="F703" s="2">
        <v>0</v>
      </c>
      <c r="G703" s="4">
        <f t="shared" si="20"/>
        <v>16992.0504</v>
      </c>
      <c r="H703" s="4">
        <f t="shared" si="21"/>
        <v>0.2000000000007276</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169.35</v>
      </c>
      <c r="D705" s="2">
        <f>'PR-RAS'!E712</f>
        <v>0</v>
      </c>
      <c r="E705" s="2">
        <v>0</v>
      </c>
      <c r="F705" s="2">
        <v>0</v>
      </c>
      <c r="G705" s="4">
        <f t="shared" si="20"/>
        <v>119.22239999999999</v>
      </c>
      <c r="H705" s="4">
        <f t="shared" si="21"/>
        <v>0.34999999999999432</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2299.89</v>
      </c>
      <c r="E709" s="2">
        <v>0</v>
      </c>
      <c r="F709" s="2">
        <v>0</v>
      </c>
      <c r="G709" s="4">
        <f t="shared" si="22"/>
        <v>3256.6442399999996</v>
      </c>
      <c r="H709" s="4">
        <f t="shared" si="23"/>
        <v>0.11000000000012733</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2443.98</v>
      </c>
      <c r="D710" s="2">
        <f>'PR-RAS'!E717</f>
        <v>882.88</v>
      </c>
      <c r="E710" s="2">
        <v>0</v>
      </c>
      <c r="F710" s="2">
        <v>0</v>
      </c>
      <c r="G710" s="4">
        <f t="shared" si="22"/>
        <v>2984.7056599999996</v>
      </c>
      <c r="H710" s="4">
        <f t="shared" si="23"/>
        <v>0.13999999999998636</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30996.48</v>
      </c>
      <c r="D711" s="2">
        <f>'PR-RAS'!E718</f>
        <v>28445.759999999998</v>
      </c>
      <c r="E711" s="2">
        <v>0</v>
      </c>
      <c r="F711" s="2">
        <v>0</v>
      </c>
      <c r="G711" s="4">
        <f t="shared" si="22"/>
        <v>62400.479999999996</v>
      </c>
      <c r="H711" s="4">
        <f t="shared" si="23"/>
        <v>0.72000000000116415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1911.24</v>
      </c>
      <c r="D713" s="2">
        <f>'PR-RAS'!E720</f>
        <v>7029.78</v>
      </c>
      <c r="E713" s="2">
        <v>0</v>
      </c>
      <c r="F713" s="2">
        <v>0</v>
      </c>
      <c r="G713" s="4">
        <f t="shared" si="22"/>
        <v>11371.209599999998</v>
      </c>
      <c r="H713" s="4">
        <f t="shared" si="23"/>
        <v>0.46000000000026375</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39988.879999999997</v>
      </c>
      <c r="D821" s="2">
        <f>'PR-RAS'!E828</f>
        <v>56280.23</v>
      </c>
      <c r="E821" s="2">
        <v>0</v>
      </c>
      <c r="F821" s="2">
        <v>0</v>
      </c>
      <c r="G821" s="4">
        <f t="shared" si="24"/>
        <v>125090.45879999999</v>
      </c>
      <c r="H821" s="4">
        <f t="shared" si="25"/>
        <v>0.35000000000582077</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1390905.71</v>
      </c>
      <c r="D984" s="9">
        <f>BILANCA!E6</f>
        <v>1493620.27</v>
      </c>
      <c r="E984" s="9">
        <v>0</v>
      </c>
      <c r="F984" s="9">
        <v>0</v>
      </c>
      <c r="G984" s="10">
        <f t="shared" ref="G984:G1047" si="32">B984/1000*C984+B984/500*D984</f>
        <v>4378.1462499999998</v>
      </c>
      <c r="H984" s="10">
        <f t="shared" si="31"/>
        <v>0.56000000005587935</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1207529.5900000001</v>
      </c>
      <c r="D985" s="2">
        <f>BILANCA!E7</f>
        <v>1256850.31</v>
      </c>
      <c r="E985" s="2">
        <v>0</v>
      </c>
      <c r="F985" s="2">
        <v>0</v>
      </c>
      <c r="G985" s="4">
        <f t="shared" si="32"/>
        <v>7442.4604200000003</v>
      </c>
      <c r="H985" s="4">
        <f t="shared" si="31"/>
        <v>0.71999999997206032</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175553.88</v>
      </c>
      <c r="D986" s="2">
        <f>BILANCA!E8</f>
        <v>175553.88</v>
      </c>
      <c r="E986" s="2">
        <v>0</v>
      </c>
      <c r="F986" s="2">
        <v>0</v>
      </c>
      <c r="G986" s="4">
        <f t="shared" si="32"/>
        <v>1579.9849200000001</v>
      </c>
      <c r="H986" s="4">
        <f t="shared" si="31"/>
        <v>0.23999999999068677</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175553.88</v>
      </c>
      <c r="D987" s="2">
        <f>BILANCA!E9</f>
        <v>175553.88</v>
      </c>
      <c r="E987" s="2">
        <v>0</v>
      </c>
      <c r="F987" s="2">
        <v>0</v>
      </c>
      <c r="G987" s="4">
        <f t="shared" si="32"/>
        <v>2106.6465600000001</v>
      </c>
      <c r="H987" s="4">
        <f t="shared" si="31"/>
        <v>0.23999999999068677</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1029138.87</v>
      </c>
      <c r="D990" s="2">
        <f>BILANCA!E12</f>
        <v>1078890.8299999998</v>
      </c>
      <c r="E990" s="2">
        <v>0</v>
      </c>
      <c r="F990" s="2">
        <v>0</v>
      </c>
      <c r="G990" s="4">
        <f t="shared" si="32"/>
        <v>22308.44371</v>
      </c>
      <c r="H990" s="4">
        <f t="shared" si="31"/>
        <v>0.30000000016298145</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956496.5</v>
      </c>
      <c r="D991" s="2">
        <f>BILANCA!E13</f>
        <v>956496.5</v>
      </c>
      <c r="E991" s="2">
        <v>0</v>
      </c>
      <c r="F991" s="2">
        <v>0</v>
      </c>
      <c r="G991" s="4">
        <f t="shared" si="32"/>
        <v>22955.915999999997</v>
      </c>
      <c r="H991" s="4">
        <f t="shared" si="31"/>
        <v>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23890.59</v>
      </c>
      <c r="D992" s="2">
        <f>BILANCA!E14</f>
        <v>23890.59</v>
      </c>
      <c r="E992" s="2">
        <v>0</v>
      </c>
      <c r="F992" s="2">
        <v>0</v>
      </c>
      <c r="G992" s="4">
        <f t="shared" si="32"/>
        <v>645.04592999999988</v>
      </c>
      <c r="H992" s="4">
        <f t="shared" si="31"/>
        <v>0.81999999999970896</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1823325.16</v>
      </c>
      <c r="D993" s="2">
        <f>BILANCA!E15</f>
        <v>1823325.16</v>
      </c>
      <c r="E993" s="2">
        <v>0</v>
      </c>
      <c r="F993" s="2">
        <v>0</v>
      </c>
      <c r="G993" s="4">
        <f t="shared" si="32"/>
        <v>54699.754799999995</v>
      </c>
      <c r="H993" s="4">
        <f t="shared" si="31"/>
        <v>0.31999999983236194</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890719.25</v>
      </c>
      <c r="D996" s="2">
        <f>BILANCA!E18</f>
        <v>890719.25</v>
      </c>
      <c r="E996" s="2">
        <v>0</v>
      </c>
      <c r="F996" s="2">
        <v>0</v>
      </c>
      <c r="G996" s="4">
        <f t="shared" si="32"/>
        <v>34738.050749999995</v>
      </c>
      <c r="H996" s="4">
        <f t="shared" si="31"/>
        <v>0.5</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54020.729999999981</v>
      </c>
      <c r="D997" s="2">
        <f>BILANCA!E19</f>
        <v>97318.919999999925</v>
      </c>
      <c r="E997" s="2">
        <v>0</v>
      </c>
      <c r="F997" s="2">
        <v>0</v>
      </c>
      <c r="G997" s="4">
        <f t="shared" si="32"/>
        <v>3481.219979999998</v>
      </c>
      <c r="H997" s="4">
        <f t="shared" si="31"/>
        <v>0.35000000009313226</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165656.54999999999</v>
      </c>
      <c r="D998" s="2">
        <f>BILANCA!E20</f>
        <v>210722.33</v>
      </c>
      <c r="E998" s="2">
        <v>0</v>
      </c>
      <c r="F998" s="2">
        <v>0</v>
      </c>
      <c r="G998" s="4">
        <f t="shared" si="32"/>
        <v>8806.5181499999981</v>
      </c>
      <c r="H998" s="4">
        <f t="shared" si="31"/>
        <v>0.77999999999883585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11346.93</v>
      </c>
      <c r="D999" s="2">
        <f>BILANCA!E21</f>
        <v>11346.93</v>
      </c>
      <c r="E999" s="2">
        <v>0</v>
      </c>
      <c r="F999" s="2">
        <v>0</v>
      </c>
      <c r="G999" s="4">
        <f t="shared" si="32"/>
        <v>544.65264000000002</v>
      </c>
      <c r="H999" s="4">
        <f t="shared" si="31"/>
        <v>0.13999999999941792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128182.06</v>
      </c>
      <c r="D1000" s="2">
        <f>BILANCA!E22</f>
        <v>128182.06</v>
      </c>
      <c r="E1000" s="2">
        <v>0</v>
      </c>
      <c r="F1000" s="2">
        <v>0</v>
      </c>
      <c r="G1000" s="4">
        <f t="shared" si="32"/>
        <v>6537.2850600000002</v>
      </c>
      <c r="H1000" s="4">
        <f t="shared" si="31"/>
        <v>0.11999999999534339</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5807.41</v>
      </c>
      <c r="D1003" s="2">
        <f>BILANCA!E25</f>
        <v>20021.61</v>
      </c>
      <c r="E1003" s="2">
        <v>0</v>
      </c>
      <c r="F1003" s="2">
        <v>0</v>
      </c>
      <c r="G1003" s="4">
        <f t="shared" si="32"/>
        <v>917.01260000000002</v>
      </c>
      <c r="H1003" s="4">
        <f t="shared" si="31"/>
        <v>0.7999999999992724</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101829.66</v>
      </c>
      <c r="D1004" s="2">
        <f>BILANCA!E26</f>
        <v>115656.01</v>
      </c>
      <c r="E1004" s="2">
        <v>0</v>
      </c>
      <c r="F1004" s="2">
        <v>0</v>
      </c>
      <c r="G1004" s="4">
        <f t="shared" si="32"/>
        <v>6995.9752800000006</v>
      </c>
      <c r="H1004" s="4">
        <f t="shared" si="31"/>
        <v>0.34999999999126885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358801.88</v>
      </c>
      <c r="D1006" s="2">
        <f>BILANCA!E28</f>
        <v>388610.02</v>
      </c>
      <c r="E1006" s="2">
        <v>0</v>
      </c>
      <c r="F1006" s="2">
        <v>0</v>
      </c>
      <c r="G1006" s="4">
        <f t="shared" si="32"/>
        <v>26128.50416</v>
      </c>
      <c r="H1006" s="4">
        <f t="shared" si="31"/>
        <v>0.14000000001396984</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18299.3</v>
      </c>
      <c r="D1008" s="2">
        <f>BILANCA!E30</f>
        <v>18299.3</v>
      </c>
      <c r="E1008" s="2">
        <v>0</v>
      </c>
      <c r="F1008" s="2">
        <v>0</v>
      </c>
      <c r="G1008" s="4">
        <f t="shared" si="32"/>
        <v>1372.4475</v>
      </c>
      <c r="H1008" s="4">
        <f t="shared" si="31"/>
        <v>0.59999999999854481</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18299.3</v>
      </c>
      <c r="D1012" s="2">
        <f>BILANCA!E34</f>
        <v>18299.3</v>
      </c>
      <c r="E1012" s="2">
        <v>0</v>
      </c>
      <c r="F1012" s="2">
        <v>0</v>
      </c>
      <c r="G1012" s="4">
        <f t="shared" si="32"/>
        <v>1592.0391</v>
      </c>
      <c r="H1012" s="4">
        <f t="shared" si="31"/>
        <v>0.59999999999854481</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18528.730000000003</v>
      </c>
      <c r="D1013" s="2">
        <f>BILANCA!E35</f>
        <v>24982.5</v>
      </c>
      <c r="E1013" s="2">
        <v>0</v>
      </c>
      <c r="F1013" s="2">
        <v>0</v>
      </c>
      <c r="G1013" s="4">
        <f t="shared" si="32"/>
        <v>2054.8119000000002</v>
      </c>
      <c r="H1013" s="4">
        <f t="shared" si="31"/>
        <v>0.76999999999679858</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40577.33</v>
      </c>
      <c r="D1014" s="2">
        <f>BILANCA!E36</f>
        <v>47031.1</v>
      </c>
      <c r="E1014" s="2">
        <v>0</v>
      </c>
      <c r="F1014" s="2">
        <v>0</v>
      </c>
      <c r="G1014" s="4">
        <f t="shared" si="32"/>
        <v>4173.8254299999999</v>
      </c>
      <c r="H1014" s="4">
        <f t="shared" si="31"/>
        <v>0.43000000000029104</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22048.6</v>
      </c>
      <c r="D1018" s="2">
        <f>BILANCA!E40</f>
        <v>22048.6</v>
      </c>
      <c r="E1018" s="2">
        <v>0</v>
      </c>
      <c r="F1018" s="2">
        <v>0</v>
      </c>
      <c r="G1018" s="4">
        <f t="shared" si="32"/>
        <v>2315.1030000000001</v>
      </c>
      <c r="H1018" s="4">
        <f t="shared" si="31"/>
        <v>0.80000000000291038</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92.91</v>
      </c>
      <c r="D1023" s="2">
        <f>BILANCA!E45</f>
        <v>92.91</v>
      </c>
      <c r="E1023" s="2">
        <v>0</v>
      </c>
      <c r="F1023" s="2">
        <v>0</v>
      </c>
      <c r="G1023" s="4">
        <f t="shared" si="32"/>
        <v>11.1492</v>
      </c>
      <c r="H1023" s="4">
        <f t="shared" si="31"/>
        <v>0.18000000000000682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92.91</v>
      </c>
      <c r="D1025" s="2">
        <f>BILANCA!E47</f>
        <v>92.91</v>
      </c>
      <c r="E1025" s="2">
        <v>0</v>
      </c>
      <c r="F1025" s="2">
        <v>0</v>
      </c>
      <c r="G1025" s="4">
        <f t="shared" si="32"/>
        <v>11.706660000000001</v>
      </c>
      <c r="H1025" s="4">
        <f t="shared" si="31"/>
        <v>0.18000000000000682</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431.24000000000524</v>
      </c>
      <c r="D1030" s="2">
        <f>BILANCA!E52</f>
        <v>0</v>
      </c>
      <c r="E1030" s="2">
        <v>0</v>
      </c>
      <c r="F1030" s="2">
        <v>0</v>
      </c>
      <c r="G1030" s="4">
        <f t="shared" si="32"/>
        <v>20.268280000000246</v>
      </c>
      <c r="H1030" s="4">
        <f t="shared" si="33"/>
        <v>0.24000000000523869</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70964.070000000007</v>
      </c>
      <c r="D1032" s="2">
        <f>BILANCA!E54</f>
        <v>107721</v>
      </c>
      <c r="E1032" s="2">
        <v>0</v>
      </c>
      <c r="F1032" s="2">
        <v>0</v>
      </c>
      <c r="G1032" s="4">
        <f t="shared" si="32"/>
        <v>14033.897430000001</v>
      </c>
      <c r="H1032" s="4">
        <f t="shared" si="33"/>
        <v>7.0000000006984919E-2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70532.83</v>
      </c>
      <c r="D1033" s="2">
        <f>BILANCA!E55</f>
        <v>107721</v>
      </c>
      <c r="E1033" s="2">
        <v>0</v>
      </c>
      <c r="F1033" s="2">
        <v>0</v>
      </c>
      <c r="G1033" s="4">
        <f t="shared" si="32"/>
        <v>14298.7415</v>
      </c>
      <c r="H1033" s="4">
        <f t="shared" si="33"/>
        <v>0.16999999999825377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2405.6</v>
      </c>
      <c r="D1034" s="2">
        <f>BILANCA!E56</f>
        <v>2405.6</v>
      </c>
      <c r="E1034" s="2">
        <v>0</v>
      </c>
      <c r="F1034" s="2">
        <v>0</v>
      </c>
      <c r="G1034" s="4">
        <f t="shared" si="32"/>
        <v>368.05679999999995</v>
      </c>
      <c r="H1034" s="4">
        <f t="shared" si="33"/>
        <v>0.8000000000001819</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2405.6</v>
      </c>
      <c r="D1040" s="2">
        <f>BILANCA!E62</f>
        <v>2405.6</v>
      </c>
      <c r="E1040" s="2">
        <v>0</v>
      </c>
      <c r="F1040" s="2">
        <v>0</v>
      </c>
      <c r="G1040" s="4">
        <f t="shared" si="32"/>
        <v>411.35760000000005</v>
      </c>
      <c r="H1040" s="4">
        <f t="shared" si="33"/>
        <v>0.8000000000001819</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183376.12</v>
      </c>
      <c r="D1046" s="2">
        <f>BILANCA!E68</f>
        <v>236769.96</v>
      </c>
      <c r="E1046" s="2">
        <v>0</v>
      </c>
      <c r="F1046" s="2">
        <v>0</v>
      </c>
      <c r="G1046" s="4">
        <f t="shared" si="32"/>
        <v>41385.710520000001</v>
      </c>
      <c r="H1046" s="4">
        <f t="shared" si="33"/>
        <v>0.16000000000349246</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26879.94</v>
      </c>
      <c r="D1056" s="2">
        <f>BILANCA!E78</f>
        <v>25051.11</v>
      </c>
      <c r="E1056" s="2">
        <v>0</v>
      </c>
      <c r="F1056" s="2">
        <v>0</v>
      </c>
      <c r="G1056" s="4">
        <f t="shared" si="34"/>
        <v>5619.6976799999993</v>
      </c>
      <c r="H1056" s="4">
        <f t="shared" si="33"/>
        <v>0.17000000000189175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26879.94</v>
      </c>
      <c r="D1064" s="2">
        <f>BILANCA!E86</f>
        <v>25051.11</v>
      </c>
      <c r="E1064" s="2">
        <v>0</v>
      </c>
      <c r="F1064" s="2">
        <v>0</v>
      </c>
      <c r="G1064" s="4">
        <f t="shared" si="34"/>
        <v>6235.5549599999995</v>
      </c>
      <c r="H1064" s="4">
        <f t="shared" si="33"/>
        <v>0.17000000000189175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52170.879999999997</v>
      </c>
      <c r="D1124" s="2">
        <f>BILANCA!E146</f>
        <v>82682.09</v>
      </c>
      <c r="E1124" s="2">
        <v>0</v>
      </c>
      <c r="F1124" s="2">
        <v>0</v>
      </c>
      <c r="G1124" s="4">
        <f t="shared" si="36"/>
        <v>30672.443459999995</v>
      </c>
      <c r="H1124" s="4">
        <f t="shared" si="35"/>
        <v>0.20999999999912689</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185.79</v>
      </c>
      <c r="D1136" s="2">
        <f>BILANCA!E158</f>
        <v>0</v>
      </c>
      <c r="E1136" s="2">
        <v>0</v>
      </c>
      <c r="F1136" s="2">
        <v>0</v>
      </c>
      <c r="G1136" s="4">
        <f t="shared" si="36"/>
        <v>28.42587</v>
      </c>
      <c r="H1136" s="4">
        <f t="shared" si="35"/>
        <v>0.21000000000000796</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12382.68</v>
      </c>
      <c r="D1137" s="2">
        <f>BILANCA!E159</f>
        <v>0</v>
      </c>
      <c r="E1137" s="2">
        <v>0</v>
      </c>
      <c r="F1137" s="2">
        <v>0</v>
      </c>
      <c r="G1137" s="4">
        <f t="shared" si="36"/>
        <v>1906.93272</v>
      </c>
      <c r="H1137" s="4">
        <f t="shared" si="35"/>
        <v>0.31999999999970896</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3666.02</v>
      </c>
      <c r="D1138" s="2">
        <f>BILANCA!E160</f>
        <v>17149.64</v>
      </c>
      <c r="E1138" s="2">
        <v>0</v>
      </c>
      <c r="F1138" s="2">
        <v>0</v>
      </c>
      <c r="G1138" s="4">
        <f t="shared" si="36"/>
        <v>5884.6215000000002</v>
      </c>
      <c r="H1138" s="4">
        <f t="shared" si="35"/>
        <v>0.38000000000056389</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42709.07</v>
      </c>
      <c r="D1139" s="2">
        <f>BILANCA!E161</f>
        <v>72305.13</v>
      </c>
      <c r="E1139" s="2">
        <v>0</v>
      </c>
      <c r="F1139" s="2">
        <v>0</v>
      </c>
      <c r="G1139" s="4">
        <f t="shared" si="36"/>
        <v>29221.815480000001</v>
      </c>
      <c r="H1139" s="4">
        <f t="shared" si="35"/>
        <v>0.20000000000436557</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6772.68</v>
      </c>
      <c r="D1141" s="2">
        <f>BILANCA!E163</f>
        <v>6772.68</v>
      </c>
      <c r="E1141" s="2">
        <v>0</v>
      </c>
      <c r="F1141" s="2">
        <v>0</v>
      </c>
      <c r="G1141" s="4">
        <f t="shared" si="36"/>
        <v>3210.2503200000001</v>
      </c>
      <c r="H1141" s="4">
        <f t="shared" si="35"/>
        <v>0.63999999999941792</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1895</v>
      </c>
      <c r="D1142" s="2">
        <f>BILANCA!E164</f>
        <v>2351.9</v>
      </c>
      <c r="E1142" s="2">
        <v>0</v>
      </c>
      <c r="F1142" s="2">
        <v>0</v>
      </c>
      <c r="G1142" s="4">
        <f t="shared" si="36"/>
        <v>1049.2092</v>
      </c>
      <c r="H1142" s="4">
        <f t="shared" si="35"/>
        <v>9.9999999999909051E-2</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1895</v>
      </c>
      <c r="D1144" s="2">
        <f>BILANCA!E166</f>
        <v>2351.9</v>
      </c>
      <c r="E1144" s="2">
        <v>0</v>
      </c>
      <c r="F1144" s="2">
        <v>0</v>
      </c>
      <c r="G1144" s="4">
        <f t="shared" si="36"/>
        <v>1062.4068000000002</v>
      </c>
      <c r="H1144" s="4">
        <f t="shared" si="35"/>
        <v>9.9999999999909051E-2</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102430.3</v>
      </c>
      <c r="D1148" s="2">
        <f>BILANCA!E170</f>
        <v>126684.86</v>
      </c>
      <c r="E1148" s="2">
        <v>0</v>
      </c>
      <c r="F1148" s="2">
        <v>0</v>
      </c>
      <c r="G1148" s="4">
        <f t="shared" si="36"/>
        <v>58707.003299999997</v>
      </c>
      <c r="H1148" s="4">
        <f t="shared" si="35"/>
        <v>0.44000000000232831</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102430.3</v>
      </c>
      <c r="D1151" s="2">
        <f>BILANCA!E173</f>
        <v>126684.86</v>
      </c>
      <c r="E1151" s="2">
        <v>0</v>
      </c>
      <c r="F1151" s="2">
        <v>0</v>
      </c>
      <c r="G1151" s="4">
        <f t="shared" si="36"/>
        <v>59774.403360000011</v>
      </c>
      <c r="H1151" s="4">
        <f t="shared" si="35"/>
        <v>0.44000000000232831</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1390905.7099999997</v>
      </c>
      <c r="D1152" s="2">
        <f>BILANCA!E175</f>
        <v>1493620.27</v>
      </c>
      <c r="E1152" s="2">
        <v>0</v>
      </c>
      <c r="F1152" s="2">
        <v>0</v>
      </c>
      <c r="G1152" s="4">
        <f t="shared" si="36"/>
        <v>739906.71625000006</v>
      </c>
      <c r="H1152" s="4">
        <f t="shared" si="35"/>
        <v>0.56000000028871</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163334.9</v>
      </c>
      <c r="D1153" s="2">
        <f>BILANCA!E176</f>
        <v>200567.72</v>
      </c>
      <c r="E1153" s="2">
        <v>0</v>
      </c>
      <c r="F1153" s="2">
        <v>0</v>
      </c>
      <c r="G1153" s="4">
        <f t="shared" si="36"/>
        <v>95959.957800000004</v>
      </c>
      <c r="H1153" s="4">
        <f t="shared" si="35"/>
        <v>0.38000000000465661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163334.9</v>
      </c>
      <c r="D1154" s="2">
        <f>BILANCA!E177</f>
        <v>200567.72</v>
      </c>
      <c r="E1154" s="2">
        <v>0</v>
      </c>
      <c r="F1154" s="2">
        <v>0</v>
      </c>
      <c r="G1154" s="4">
        <f t="shared" si="36"/>
        <v>96524.428140000018</v>
      </c>
      <c r="H1154" s="4">
        <f t="shared" ref="H1154:H1217" si="37">ABS(C1154-ROUND(C1154,0))+ABS(D1154-ROUND(D1154,0))</f>
        <v>0.38000000000465661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99776.18</v>
      </c>
      <c r="D1155" s="2">
        <f>BILANCA!E178</f>
        <v>136398.31</v>
      </c>
      <c r="E1155" s="2">
        <v>0</v>
      </c>
      <c r="F1155" s="2">
        <v>0</v>
      </c>
      <c r="G1155" s="4">
        <f t="shared" si="36"/>
        <v>64082.521599999993</v>
      </c>
      <c r="H1155" s="4">
        <f t="shared" si="37"/>
        <v>0.48999999999068677</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36151.1</v>
      </c>
      <c r="D1156" s="2">
        <f>BILANCA!E179</f>
        <v>37065.839999999997</v>
      </c>
      <c r="E1156" s="2">
        <v>0</v>
      </c>
      <c r="F1156" s="2">
        <v>0</v>
      </c>
      <c r="G1156" s="4">
        <f t="shared" si="36"/>
        <v>19078.920939999996</v>
      </c>
      <c r="H1156" s="4">
        <f t="shared" si="37"/>
        <v>0.26000000000203727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207.81</v>
      </c>
      <c r="D1163" s="2">
        <f>BILANCA!E186</f>
        <v>104.17</v>
      </c>
      <c r="E1163" s="2">
        <v>0</v>
      </c>
      <c r="F1163" s="2">
        <v>0</v>
      </c>
      <c r="G1163" s="4">
        <f t="shared" si="36"/>
        <v>74.906999999999996</v>
      </c>
      <c r="H1163" s="4">
        <f t="shared" si="37"/>
        <v>0.35999999999999943</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27199.81</v>
      </c>
      <c r="D1165" s="2">
        <f>BILANCA!E188</f>
        <v>26999.4</v>
      </c>
      <c r="E1165" s="2">
        <v>0</v>
      </c>
      <c r="F1165" s="2">
        <v>0</v>
      </c>
      <c r="G1165" s="4">
        <f t="shared" si="36"/>
        <v>14778.14702</v>
      </c>
      <c r="H1165" s="4">
        <f t="shared" si="37"/>
        <v>0.59000000000014552</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1227570.8099999998</v>
      </c>
      <c r="D1214" s="2">
        <f>BILANCA!E237</f>
        <v>1293052.55</v>
      </c>
      <c r="E1214" s="2">
        <v>0</v>
      </c>
      <c r="F1214" s="2">
        <v>0</v>
      </c>
      <c r="G1214" s="4">
        <f t="shared" si="38"/>
        <v>880959.13520999998</v>
      </c>
      <c r="H1214" s="4">
        <f t="shared" si="37"/>
        <v>0.64000000013038516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1206567.69</v>
      </c>
      <c r="D1215" s="2">
        <f>BILANCA!E238</f>
        <v>1256319.6499999999</v>
      </c>
      <c r="E1215" s="2">
        <v>0</v>
      </c>
      <c r="F1215" s="2">
        <v>0</v>
      </c>
      <c r="G1215" s="4">
        <f t="shared" si="38"/>
        <v>862856.02168000001</v>
      </c>
      <c r="H1215" s="4">
        <f t="shared" si="37"/>
        <v>0.66000000014901161</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1206567.69</v>
      </c>
      <c r="D1216" s="2">
        <f>BILANCA!E239</f>
        <v>1256319.6499999999</v>
      </c>
      <c r="E1216" s="2">
        <v>0</v>
      </c>
      <c r="F1216" s="2">
        <v>0</v>
      </c>
      <c r="G1216" s="4">
        <f t="shared" si="38"/>
        <v>866575.22866999998</v>
      </c>
      <c r="H1216" s="4">
        <f t="shared" si="37"/>
        <v>0.66000000014901161</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759504.12</v>
      </c>
      <c r="D1217" s="2">
        <f>BILANCA!E240</f>
        <v>809256.08</v>
      </c>
      <c r="E1217" s="2">
        <v>0</v>
      </c>
      <c r="F1217" s="2">
        <v>0</v>
      </c>
      <c r="G1217" s="4">
        <f t="shared" si="38"/>
        <v>556455.80952000001</v>
      </c>
      <c r="H1217" s="4">
        <f t="shared" si="37"/>
        <v>0.19999999995343387</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447063.57</v>
      </c>
      <c r="D1218" s="2">
        <f>BILANCA!E241</f>
        <v>447063.57</v>
      </c>
      <c r="E1218" s="2">
        <v>0</v>
      </c>
      <c r="F1218" s="2">
        <v>0</v>
      </c>
      <c r="G1218" s="4">
        <f t="shared" si="38"/>
        <v>315179.81685</v>
      </c>
      <c r="H1218" s="4">
        <f t="shared" ref="H1218:H1281" si="39">ABS(C1218-ROUND(C1218,0))+ABS(D1218-ROUND(D1218,0))</f>
        <v>0.85999999998603016</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10117.490000000002</v>
      </c>
      <c r="D1222" s="2">
        <f>BILANCA!E245</f>
        <v>24004.030000000002</v>
      </c>
      <c r="E1222" s="2">
        <v>0</v>
      </c>
      <c r="F1222" s="2">
        <v>0</v>
      </c>
      <c r="G1222" s="4">
        <f t="shared" si="38"/>
        <v>13892.006450000001</v>
      </c>
      <c r="H1222" s="4">
        <f t="shared" si="39"/>
        <v>0.52000000000407454</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27837.620000000003</v>
      </c>
      <c r="D1223" s="2">
        <f>BILANCA!E246</f>
        <v>41724.160000000003</v>
      </c>
      <c r="E1223" s="2">
        <v>0</v>
      </c>
      <c r="F1223" s="2">
        <v>0</v>
      </c>
      <c r="G1223" s="4">
        <f t="shared" si="38"/>
        <v>26708.625599999999</v>
      </c>
      <c r="H1223" s="4">
        <f t="shared" si="39"/>
        <v>0.54000000000087311</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26185.22</v>
      </c>
      <c r="D1224" s="2">
        <f>BILANCA!E247</f>
        <v>40071.760000000002</v>
      </c>
      <c r="E1224" s="2">
        <v>0</v>
      </c>
      <c r="F1224" s="2">
        <v>0</v>
      </c>
      <c r="G1224" s="4">
        <f t="shared" si="38"/>
        <v>25625.226340000001</v>
      </c>
      <c r="H1224" s="4">
        <f t="shared" si="39"/>
        <v>0.45999999999912689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1652.4</v>
      </c>
      <c r="D1226" s="2">
        <f>BILANCA!E249</f>
        <v>1652.4</v>
      </c>
      <c r="E1226" s="2">
        <v>0</v>
      </c>
      <c r="F1226" s="2">
        <v>0</v>
      </c>
      <c r="G1226" s="4">
        <f t="shared" si="38"/>
        <v>1204.5996</v>
      </c>
      <c r="H1226" s="4">
        <f t="shared" si="39"/>
        <v>0.8000000000001819</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17720.13</v>
      </c>
      <c r="D1227" s="2">
        <f>BILANCA!E250</f>
        <v>17720.13</v>
      </c>
      <c r="E1227" s="2">
        <v>0</v>
      </c>
      <c r="F1227" s="2">
        <v>0</v>
      </c>
      <c r="G1227" s="4">
        <f t="shared" si="38"/>
        <v>12971.135160000002</v>
      </c>
      <c r="H1227" s="4">
        <f t="shared" si="39"/>
        <v>0.26000000000203727</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17720.13</v>
      </c>
      <c r="D1229" s="2">
        <f>BILANCA!E252</f>
        <v>17720.13</v>
      </c>
      <c r="E1229" s="2">
        <v>0</v>
      </c>
      <c r="F1229" s="2">
        <v>0</v>
      </c>
      <c r="G1229" s="4">
        <f t="shared" si="38"/>
        <v>13077.455940000002</v>
      </c>
      <c r="H1229" s="4">
        <f t="shared" si="39"/>
        <v>0.26000000000203727</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8533.73</v>
      </c>
      <c r="D1232" s="2">
        <f>BILANCA!E255</f>
        <v>10376.969999999999</v>
      </c>
      <c r="E1232" s="2">
        <v>0</v>
      </c>
      <c r="F1232" s="2">
        <v>0</v>
      </c>
      <c r="G1232" s="4">
        <f t="shared" si="38"/>
        <v>7292.6298299999999</v>
      </c>
      <c r="H1232" s="4">
        <f t="shared" si="39"/>
        <v>0.30000000000109139</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2351.9</v>
      </c>
      <c r="D1233" s="2">
        <f>BILANCA!E256</f>
        <v>2351.9</v>
      </c>
      <c r="E1233" s="2">
        <v>0</v>
      </c>
      <c r="F1233" s="2">
        <v>0</v>
      </c>
      <c r="G1233" s="4">
        <f t="shared" si="38"/>
        <v>1763.9250000000002</v>
      </c>
      <c r="H1233" s="4">
        <f t="shared" si="39"/>
        <v>0.1999999999998181</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4493.1000000000004</v>
      </c>
      <c r="D1236" s="2">
        <f>BILANCA!E259</f>
        <v>4493.1000000000004</v>
      </c>
      <c r="E1236" s="2">
        <v>0</v>
      </c>
      <c r="F1236" s="2">
        <v>0</v>
      </c>
      <c r="G1236" s="4">
        <f t="shared" si="38"/>
        <v>3410.2629000000002</v>
      </c>
      <c r="H1236" s="4">
        <f t="shared" si="39"/>
        <v>0.2000000000007276</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4493.1000000000004</v>
      </c>
      <c r="D1237" s="2">
        <f>BILANCA!E260</f>
        <v>4493.1000000000004</v>
      </c>
      <c r="E1237" s="2">
        <v>0</v>
      </c>
      <c r="F1237" s="2">
        <v>0</v>
      </c>
      <c r="G1237" s="4">
        <f t="shared" si="38"/>
        <v>3423.7422000000006</v>
      </c>
      <c r="H1237" s="4">
        <f t="shared" si="39"/>
        <v>0.2000000000007276</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58943.56</v>
      </c>
      <c r="D1240" s="2">
        <f>BILANCA!E264</f>
        <v>89454.77</v>
      </c>
      <c r="E1240" s="2">
        <v>0</v>
      </c>
      <c r="F1240" s="2">
        <v>0</v>
      </c>
      <c r="G1240" s="4">
        <f t="shared" ref="G1240:G1303" si="40">B1240/1000*C1240+B1240/500*D1240</f>
        <v>61128.246700000003</v>
      </c>
      <c r="H1240" s="4">
        <f t="shared" si="39"/>
        <v>0.66999999999825377</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1895</v>
      </c>
      <c r="D1242" s="2">
        <f>BILANCA!E266</f>
        <v>2351.9</v>
      </c>
      <c r="E1242" s="2">
        <v>0</v>
      </c>
      <c r="F1242" s="2">
        <v>0</v>
      </c>
      <c r="G1242" s="4">
        <f t="shared" si="40"/>
        <v>1709.0892000000001</v>
      </c>
      <c r="H1242" s="4">
        <f t="shared" si="39"/>
        <v>9.9999999999909051E-2</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26879.94</v>
      </c>
      <c r="D1244" s="2">
        <f>BILANCA!E268</f>
        <v>25051.11</v>
      </c>
      <c r="E1244" s="2">
        <v>0</v>
      </c>
      <c r="F1244" s="2">
        <v>0</v>
      </c>
      <c r="G1244" s="4">
        <f t="shared" si="40"/>
        <v>20092.34376</v>
      </c>
      <c r="H1244" s="4">
        <f t="shared" si="39"/>
        <v>0.17000000000189175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163334.9</v>
      </c>
      <c r="D1263" s="2">
        <f>BILANCA!E287</f>
        <v>0</v>
      </c>
      <c r="E1263" s="2">
        <v>0</v>
      </c>
      <c r="F1263" s="2">
        <v>0</v>
      </c>
      <c r="G1263" s="4">
        <f t="shared" si="40"/>
        <v>45733.772000000004</v>
      </c>
      <c r="H1263" s="4">
        <f t="shared" si="39"/>
        <v>0.10000000000582077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200567.72</v>
      </c>
      <c r="E1264" s="2">
        <v>0</v>
      </c>
      <c r="F1264" s="2">
        <v>0</v>
      </c>
      <c r="G1264" s="4">
        <f t="shared" si="40"/>
        <v>112719.05864000002</v>
      </c>
      <c r="H1264" s="4">
        <f t="shared" si="39"/>
        <v>0.27999999999883585</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2000</v>
      </c>
      <c r="E1273" s="2">
        <v>0</v>
      </c>
      <c r="F1273" s="2">
        <v>0</v>
      </c>
      <c r="G1273" s="4">
        <f t="shared" si="40"/>
        <v>1160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27199.81</v>
      </c>
      <c r="D1278" s="2">
        <f>BILANCA!E302</f>
        <v>24999.4</v>
      </c>
      <c r="E1278" s="2">
        <v>0</v>
      </c>
      <c r="F1278" s="2">
        <v>0</v>
      </c>
      <c r="G1278" s="4">
        <f t="shared" si="40"/>
        <v>22773.589950000001</v>
      </c>
      <c r="H1278" s="4">
        <f t="shared" si="39"/>
        <v>0.59000000000014552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1448268.03</v>
      </c>
      <c r="D1408" s="2">
        <f>'RAS-funkcijski'!E114</f>
        <v>2008347.65</v>
      </c>
      <c r="E1408" s="2">
        <v>0</v>
      </c>
      <c r="F1408" s="2">
        <v>0</v>
      </c>
      <c r="G1408" s="4">
        <f t="shared" si="44"/>
        <v>601145.96629999997</v>
      </c>
      <c r="H1408" s="4">
        <f t="shared" si="43"/>
        <v>0.38000000012107193</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1448268.03</v>
      </c>
      <c r="D1409" s="2">
        <f>'RAS-funkcijski'!E115</f>
        <v>2008347.65</v>
      </c>
      <c r="E1409" s="2">
        <v>0</v>
      </c>
      <c r="F1409" s="2">
        <v>0</v>
      </c>
      <c r="G1409" s="4">
        <f t="shared" si="44"/>
        <v>606610.92962999991</v>
      </c>
      <c r="H1409" s="4">
        <f t="shared" si="43"/>
        <v>0.38000000012107193</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1448268.03</v>
      </c>
      <c r="D1411" s="2">
        <f>'RAS-funkcijski'!E117</f>
        <v>2008347.65</v>
      </c>
      <c r="E1411" s="2">
        <v>0</v>
      </c>
      <c r="F1411" s="2">
        <v>0</v>
      </c>
      <c r="G1411" s="4">
        <f t="shared" si="44"/>
        <v>617540.85629000003</v>
      </c>
      <c r="H1411" s="4">
        <f t="shared" si="45"/>
        <v>0.38000000012107193</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1448268.03</v>
      </c>
      <c r="D1435" s="18">
        <f>'RAS-funkcijski'!E141</f>
        <v>2008347.65</v>
      </c>
      <c r="E1435" s="18">
        <v>0</v>
      </c>
      <c r="F1435" s="18">
        <v>0</v>
      </c>
      <c r="G1435" s="19">
        <f t="shared" si="46"/>
        <v>748699.97620999999</v>
      </c>
      <c r="H1435" s="19">
        <f t="shared" si="45"/>
        <v>0.38000000012107193</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53198.78</v>
      </c>
      <c r="D1436" s="9">
        <f>'P-VRIO'!E5</f>
        <v>0</v>
      </c>
      <c r="E1436" s="9">
        <v>0</v>
      </c>
      <c r="F1436" s="9">
        <v>0</v>
      </c>
      <c r="G1436" s="10">
        <f t="shared" si="46"/>
        <v>53.198779999999999</v>
      </c>
      <c r="H1436" s="10">
        <f t="shared" si="45"/>
        <v>0.22000000000116415</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53198.78</v>
      </c>
      <c r="D1437" s="2">
        <f>'P-VRIO'!E6</f>
        <v>0</v>
      </c>
      <c r="E1437" s="2">
        <v>0</v>
      </c>
      <c r="F1437" s="2">
        <v>0</v>
      </c>
      <c r="G1437" s="4">
        <f t="shared" si="46"/>
        <v>106.39756</v>
      </c>
      <c r="H1437" s="4">
        <f t="shared" si="45"/>
        <v>0.22000000000116415</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53198.78</v>
      </c>
      <c r="D1438" s="2">
        <f>'P-VRIO'!E7</f>
        <v>0</v>
      </c>
      <c r="E1438" s="2">
        <v>0</v>
      </c>
      <c r="F1438" s="2">
        <v>0</v>
      </c>
      <c r="G1438" s="4">
        <f t="shared" si="46"/>
        <v>159.59634</v>
      </c>
      <c r="H1438" s="4">
        <f t="shared" si="45"/>
        <v>0.22000000000116415</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53198.78</v>
      </c>
      <c r="D1440" s="2">
        <f>'P-VRIO'!E9</f>
        <v>0</v>
      </c>
      <c r="E1440" s="2">
        <v>0</v>
      </c>
      <c r="F1440" s="2">
        <v>0</v>
      </c>
      <c r="G1440" s="4">
        <f t="shared" si="46"/>
        <v>265.9939</v>
      </c>
      <c r="H1440" s="4">
        <f t="shared" si="45"/>
        <v>0.22000000000116415</v>
      </c>
      <c r="I1440" s="5">
        <f t="shared" si="47"/>
        <v>58.518658000309657</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163334.9</v>
      </c>
      <c r="D1480" s="9"/>
      <c r="E1480" s="9">
        <v>0</v>
      </c>
      <c r="F1480" s="9">
        <v>0</v>
      </c>
      <c r="G1480" s="10">
        <f t="shared" ref="G1480:G1511" si="52">B1480/1000*C1480</f>
        <v>163.3349</v>
      </c>
      <c r="H1480" s="10">
        <f t="shared" ref="H1480:H1511" si="53">ABS(C1480-ROUND(C1480,0))</f>
        <v>0.10000000000582077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2056315.83</v>
      </c>
      <c r="D1481" s="2">
        <v>0</v>
      </c>
      <c r="E1481" s="2">
        <v>0</v>
      </c>
      <c r="F1481" s="2">
        <v>0</v>
      </c>
      <c r="G1481" s="4">
        <f t="shared" si="52"/>
        <v>4112.63166</v>
      </c>
      <c r="H1481" s="4">
        <f t="shared" si="53"/>
        <v>0.16999999992549419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2034477.61</v>
      </c>
      <c r="D1483" s="2">
        <v>0</v>
      </c>
      <c r="E1483" s="2">
        <v>0</v>
      </c>
      <c r="F1483" s="2">
        <v>0</v>
      </c>
      <c r="G1483" s="4">
        <f t="shared" si="52"/>
        <v>8137.9104400000006</v>
      </c>
      <c r="H1483" s="4">
        <f t="shared" si="53"/>
        <v>0.38999999989755452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1518309.73</v>
      </c>
      <c r="D1484" s="2">
        <v>0</v>
      </c>
      <c r="E1484" s="2">
        <v>0</v>
      </c>
      <c r="F1484" s="2">
        <v>0</v>
      </c>
      <c r="G1484" s="4">
        <f t="shared" si="52"/>
        <v>7591.5486499999997</v>
      </c>
      <c r="H1484" s="4">
        <f t="shared" si="53"/>
        <v>0.27000000001862645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446874.07</v>
      </c>
      <c r="D1485" s="2">
        <v>0</v>
      </c>
      <c r="E1485" s="2">
        <v>0</v>
      </c>
      <c r="F1485" s="2">
        <v>0</v>
      </c>
      <c r="G1485" s="4">
        <f t="shared" si="52"/>
        <v>2681.24442</v>
      </c>
      <c r="H1485" s="4">
        <f t="shared" si="53"/>
        <v>7.0000000006984919E-2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56280.23</v>
      </c>
      <c r="D1489" s="2">
        <v>0</v>
      </c>
      <c r="E1489" s="2">
        <v>0</v>
      </c>
      <c r="F1489" s="2">
        <v>0</v>
      </c>
      <c r="G1489" s="4">
        <f t="shared" si="52"/>
        <v>562.80230000000006</v>
      </c>
      <c r="H1489" s="4">
        <f t="shared" si="53"/>
        <v>0.23000000000320142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13013.58</v>
      </c>
      <c r="D1491" s="2">
        <v>0</v>
      </c>
      <c r="E1491" s="2">
        <v>0</v>
      </c>
      <c r="F1491" s="2">
        <v>0</v>
      </c>
      <c r="G1491" s="4">
        <f t="shared" si="52"/>
        <v>156.16296</v>
      </c>
      <c r="H1491" s="4">
        <f t="shared" si="53"/>
        <v>0.42000000000007276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21838.22</v>
      </c>
      <c r="D1492" s="2">
        <v>0</v>
      </c>
      <c r="E1492" s="2">
        <v>0</v>
      </c>
      <c r="F1492" s="2">
        <v>0</v>
      </c>
      <c r="G1492" s="4">
        <f t="shared" si="52"/>
        <v>283.89686</v>
      </c>
      <c r="H1492" s="4">
        <f t="shared" si="53"/>
        <v>0.22000000000116415</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2019083.0100000002</v>
      </c>
      <c r="D1499" s="2">
        <v>0</v>
      </c>
      <c r="E1499" s="2">
        <v>0</v>
      </c>
      <c r="F1499" s="2">
        <v>0</v>
      </c>
      <c r="G1499" s="4">
        <f t="shared" si="52"/>
        <v>40381.660200000006</v>
      </c>
      <c r="H1499" s="4">
        <f t="shared" si="53"/>
        <v>1.0000000242143869E-2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1997244.7900000003</v>
      </c>
      <c r="D1501" s="2">
        <v>0</v>
      </c>
      <c r="E1501" s="2">
        <v>0</v>
      </c>
      <c r="F1501" s="2">
        <v>0</v>
      </c>
      <c r="G1501" s="4">
        <f t="shared" si="52"/>
        <v>43939.385380000007</v>
      </c>
      <c r="H1501" s="4">
        <f t="shared" si="53"/>
        <v>0.20999999972991645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1481687.6</v>
      </c>
      <c r="D1502" s="2">
        <v>0</v>
      </c>
      <c r="E1502" s="2">
        <v>0</v>
      </c>
      <c r="F1502" s="2">
        <v>0</v>
      </c>
      <c r="G1502" s="4">
        <f t="shared" si="52"/>
        <v>34078.8148</v>
      </c>
      <c r="H1502" s="4">
        <f t="shared" si="53"/>
        <v>0.39999999990686774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445959.33</v>
      </c>
      <c r="D1503" s="2">
        <v>0</v>
      </c>
      <c r="E1503" s="2">
        <v>0</v>
      </c>
      <c r="F1503" s="2">
        <v>0</v>
      </c>
      <c r="G1503" s="4">
        <f t="shared" si="52"/>
        <v>10703.023920000001</v>
      </c>
      <c r="H1503" s="4">
        <f t="shared" si="53"/>
        <v>0.33000000001629815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56383.87</v>
      </c>
      <c r="D1507" s="2">
        <v>0</v>
      </c>
      <c r="E1507" s="2">
        <v>0</v>
      </c>
      <c r="F1507" s="2">
        <v>0</v>
      </c>
      <c r="G1507" s="4">
        <f t="shared" si="52"/>
        <v>1578.74836</v>
      </c>
      <c r="H1507" s="4">
        <f t="shared" si="53"/>
        <v>0.12999999999738066</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13213.99</v>
      </c>
      <c r="D1509" s="2">
        <v>0</v>
      </c>
      <c r="E1509" s="2">
        <v>0</v>
      </c>
      <c r="F1509" s="2">
        <v>0</v>
      </c>
      <c r="G1509" s="4">
        <f t="shared" si="52"/>
        <v>396.41969999999998</v>
      </c>
      <c r="H1509" s="4">
        <f t="shared" si="53"/>
        <v>1.0000000000218279E-2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21838.22</v>
      </c>
      <c r="D1510" s="2">
        <v>0</v>
      </c>
      <c r="E1510" s="2">
        <v>0</v>
      </c>
      <c r="F1510" s="2">
        <v>0</v>
      </c>
      <c r="G1510" s="4">
        <f t="shared" si="52"/>
        <v>676.98482000000001</v>
      </c>
      <c r="H1510" s="4">
        <f t="shared" si="53"/>
        <v>0.22000000000116415</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200567.71999999974</v>
      </c>
      <c r="D1517" s="2">
        <v>0</v>
      </c>
      <c r="E1517" s="2">
        <v>0</v>
      </c>
      <c r="F1517" s="2">
        <v>0</v>
      </c>
      <c r="G1517" s="4">
        <f t="shared" si="54"/>
        <v>7621.5733599999903</v>
      </c>
      <c r="H1517" s="4">
        <f t="shared" si="55"/>
        <v>0.28000000026077032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200567.72</v>
      </c>
      <c r="D1576" s="2">
        <v>0</v>
      </c>
      <c r="E1576" s="2">
        <v>0</v>
      </c>
      <c r="F1576" s="2">
        <v>0</v>
      </c>
      <c r="G1576" s="4">
        <f t="shared" si="56"/>
        <v>19455.06884</v>
      </c>
      <c r="H1576" s="4">
        <f t="shared" si="57"/>
        <v>0.27999999999883585</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200567.72</v>
      </c>
      <c r="D1578" s="2">
        <v>0</v>
      </c>
      <c r="E1578" s="2">
        <v>0</v>
      </c>
      <c r="F1578" s="2">
        <v>0</v>
      </c>
      <c r="G1578" s="4">
        <f t="shared" si="56"/>
        <v>19856.204280000002</v>
      </c>
      <c r="H1578" s="4">
        <f t="shared" si="57"/>
        <v>0.27999999999883585</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P15" sqref="P15:Q15"/>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15911</v>
      </c>
      <c r="H6" s="30" t="s">
        <v>26</v>
      </c>
      <c r="I6" s="31" t="s">
        <v>27</v>
      </c>
      <c r="J6" s="6"/>
      <c r="L6" s="6"/>
      <c r="M6" s="6"/>
      <c r="N6" s="6"/>
      <c r="O6" s="6"/>
      <c r="P6" s="6"/>
      <c r="Q6" s="6"/>
      <c r="R6" s="6"/>
      <c r="S6" s="6"/>
      <c r="T6" s="6"/>
      <c r="U6" s="6"/>
      <c r="V6" s="6"/>
      <c r="W6" s="6"/>
      <c r="X6" s="6"/>
    </row>
    <row r="7" spans="1:24" ht="15" customHeight="1" x14ac:dyDescent="0.2">
      <c r="B7" s="35"/>
      <c r="C7" s="36"/>
      <c r="D7" s="37"/>
      <c r="E7" s="310" t="s">
        <v>28</v>
      </c>
      <c r="F7" s="313" t="s">
        <v>29</v>
      </c>
      <c r="G7" s="31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1"/>
      <c r="F8" s="302" t="s">
        <v>32</v>
      </c>
      <c r="G8" s="30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1"/>
      <c r="F9" s="304" t="s">
        <v>33</v>
      </c>
      <c r="G9" s="30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1"/>
      <c r="F10" s="302" t="s">
        <v>36</v>
      </c>
      <c r="G10" s="30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2"/>
      <c r="F11" s="315" t="s">
        <v>37</v>
      </c>
      <c r="G11" s="31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6" t="s">
        <v>41</v>
      </c>
      <c r="C15" s="297"/>
      <c r="D15" s="297"/>
      <c r="E15" s="297"/>
      <c r="F15" s="298"/>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54" t="str">
        <f>'PR-RAS'!C6</f>
        <v>6</v>
      </c>
      <c r="H16" s="55">
        <f>'PR-RAS'!D6</f>
        <v>1496802.59</v>
      </c>
      <c r="I16" s="55">
        <f>'PR-RAS'!E6</f>
        <v>2027437.29</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56" t="str">
        <f>'PR-RAS'!C151</f>
        <v>3</v>
      </c>
      <c r="H17" s="55">
        <f>'PR-RAS'!D151</f>
        <v>1427230.93</v>
      </c>
      <c r="I17" s="55">
        <f>'PR-RAS'!E151</f>
        <v>1986509.43</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56" t="str">
        <f>'PR-RAS'!C645</f>
        <v>X006</v>
      </c>
      <c r="H18" s="55">
        <f>'PR-RAS'!D645</f>
        <v>10117.490000000056</v>
      </c>
      <c r="I18" s="55">
        <f>'PR-RAS'!E645</f>
        <v>24004.03000000013</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59" t="str">
        <f>BILANCA!C7</f>
        <v>B002</v>
      </c>
      <c r="H20" s="60">
        <f>BILANCA!D7</f>
        <v>1207529.5900000001</v>
      </c>
      <c r="I20" s="61">
        <f>BILANCA!E7</f>
        <v>1256850.31</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62" t="str">
        <f>BILANCA!C68</f>
        <v>1</v>
      </c>
      <c r="H21" s="63">
        <f>BILANCA!D68</f>
        <v>183376.12</v>
      </c>
      <c r="I21" s="64">
        <f>BILANCA!E68</f>
        <v>236769.96</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62" t="str">
        <f>BILANCA!C176</f>
        <v>2</v>
      </c>
      <c r="H22" s="63">
        <f>BILANCA!D176</f>
        <v>163334.9</v>
      </c>
      <c r="I22" s="64">
        <f>BILANCA!E176</f>
        <v>200567.72</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65" t="str">
        <f>BILANCA!C237</f>
        <v>9</v>
      </c>
      <c r="H23" s="66">
        <f>BILANCA!D237</f>
        <v>1227570.8099999998</v>
      </c>
      <c r="I23" s="67">
        <f>BILANCA!E237</f>
        <v>1293052.55</v>
      </c>
      <c r="J23" s="6"/>
      <c r="K23" s="6"/>
      <c r="L23" s="6"/>
      <c r="M23" s="6"/>
      <c r="N23" s="6"/>
      <c r="O23" s="6"/>
      <c r="P23" s="6"/>
      <c r="Q23" s="6"/>
      <c r="R23" s="6"/>
      <c r="S23" s="6"/>
      <c r="T23" s="6"/>
      <c r="U23" s="6"/>
      <c r="V23" s="6"/>
      <c r="W23" s="6"/>
      <c r="X23" s="6"/>
    </row>
    <row r="24" spans="1:24" ht="12.75" customHeight="1" x14ac:dyDescent="0.2">
      <c r="A24" s="299" t="s">
        <v>45</v>
      </c>
      <c r="B24" s="295" t="str">
        <f>'RAS-funkcijski'!B5</f>
        <v>Opće javne usluge (šifre 011+012+013+014 do 018)</v>
      </c>
      <c r="C24" s="291"/>
      <c r="D24" s="291"/>
      <c r="E24" s="291"/>
      <c r="F24" s="29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62" t="str">
        <f>'RAS-funkcijski'!C114</f>
        <v>09</v>
      </c>
      <c r="H27" s="63">
        <f>'RAS-funkcijski'!D114</f>
        <v>1448268.03</v>
      </c>
      <c r="I27" s="64">
        <f>'RAS-funkcijski'!E114</f>
        <v>2008347.65</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65" t="str">
        <f>'RAS-funkcijski'!C141</f>
        <v>R1</v>
      </c>
      <c r="H28" s="68">
        <f>'RAS-funkcijski'!D141</f>
        <v>1448268.03</v>
      </c>
      <c r="I28" s="69">
        <f>'RAS-funkcijski'!E141</f>
        <v>2008347.65</v>
      </c>
      <c r="J28" s="6"/>
      <c r="K28" s="6"/>
      <c r="L28" s="6"/>
      <c r="M28" s="6"/>
      <c r="N28" s="6"/>
      <c r="O28" s="6"/>
      <c r="P28" s="6"/>
      <c r="Q28" s="6"/>
      <c r="R28" s="6"/>
      <c r="S28" s="6"/>
      <c r="T28" s="6"/>
      <c r="U28" s="6"/>
      <c r="V28" s="6"/>
      <c r="W28" s="6"/>
      <c r="X28" s="6"/>
    </row>
    <row r="29" spans="1:24" ht="12.75" customHeight="1" x14ac:dyDescent="0.2">
      <c r="A29" s="299" t="s">
        <v>36</v>
      </c>
      <c r="B29" s="290" t="str">
        <f>'P-VRIO'!B5</f>
        <v>Promjene u vrijednosti i obujmu imovine (šifre 91511+91512)</v>
      </c>
      <c r="C29" s="291"/>
      <c r="D29" s="291"/>
      <c r="E29" s="291"/>
      <c r="F29" s="292"/>
      <c r="G29" s="59" t="str">
        <f>'P-VRIO'!C5</f>
        <v>9151</v>
      </c>
      <c r="H29" s="60">
        <f>'P-VRIO'!D5</f>
        <v>53198.78</v>
      </c>
      <c r="I29" s="61">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9" t="s">
        <v>37</v>
      </c>
      <c r="B33" s="295" t="str">
        <f>OBVEZE!B5</f>
        <v>Stanje obveza 1. siječnja (=stanju obveza iz Izvještaja o obvezama na 31. prosinca prethodne godine)</v>
      </c>
      <c r="C33" s="291"/>
      <c r="D33" s="291"/>
      <c r="E33" s="291"/>
      <c r="F33" s="292"/>
      <c r="G33" s="59" t="str">
        <f>OBVEZE!C5</f>
        <v>V001</v>
      </c>
      <c r="H33" s="70" t="s">
        <v>46</v>
      </c>
      <c r="I33" s="71">
        <f>OBVEZE!D5</f>
        <v>163334.9</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62" t="str">
        <f>OBVEZE!C42</f>
        <v>V006</v>
      </c>
      <c r="H34" s="63" t="s">
        <v>46</v>
      </c>
      <c r="I34" s="64">
        <f>OBVEZE!D42</f>
        <v>200567.71999999974</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65" t="str">
        <f>OBVEZE!C101</f>
        <v>V009</v>
      </c>
      <c r="H36" s="68" t="s">
        <v>46</v>
      </c>
      <c r="I36" s="69">
        <f>OBVEZE!D101</f>
        <v>200567.72</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3" t="s">
        <v>47</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7" priority="1" operator="equal">
      <formula>"DA"</formula>
    </cfRule>
  </conditionalFormatting>
  <conditionalFormatting sqref="I7:I11">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292" sqref="E292"/>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1" t="s">
        <v>51</v>
      </c>
      <c r="B2" s="322"/>
      <c r="C2" s="322"/>
      <c r="D2" s="322"/>
      <c r="E2" s="322"/>
      <c r="F2" s="322"/>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80" t="s">
        <v>58</v>
      </c>
      <c r="B6" s="81" t="s">
        <v>59</v>
      </c>
      <c r="C6" s="82" t="s">
        <v>58</v>
      </c>
      <c r="D6" s="103">
        <f>D7+D44+D50+D82+D106+D124+D133+D139</f>
        <v>1496802.59</v>
      </c>
      <c r="E6" s="103">
        <f>E7+E44+E50+E82+E106+E124+E133+E139</f>
        <v>2027437.29</v>
      </c>
      <c r="F6" s="83">
        <f t="shared" ref="F6:F69" si="0">IF(D6&lt;&gt;0,IF(E6/D6&gt;=100,"&gt;&gt;100",E6/D6*100),"-")</f>
        <v>135.45121471228882</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1245909.76</v>
      </c>
      <c r="E50" s="103">
        <f>E51+E54+E59+E62+E65+E68+E71+E74+E77</f>
        <v>1717004.59</v>
      </c>
      <c r="F50" s="83">
        <f t="shared" si="0"/>
        <v>137.81131227353097</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1201655.77</v>
      </c>
      <c r="E68" s="103">
        <f>SUM(E69:E70)</f>
        <v>1663004.82</v>
      </c>
      <c r="F68" s="83">
        <f t="shared" si="0"/>
        <v>138.3927794895871</v>
      </c>
    </row>
    <row r="69" spans="1:6" s="1" customFormat="1" ht="12.75" customHeight="1" x14ac:dyDescent="0.2">
      <c r="A69" s="80" t="s">
        <v>184</v>
      </c>
      <c r="B69" s="81" t="s">
        <v>185</v>
      </c>
      <c r="C69" s="82" t="s">
        <v>184</v>
      </c>
      <c r="D69" s="79">
        <v>1201355.77</v>
      </c>
      <c r="E69" s="79">
        <v>1662434.82</v>
      </c>
      <c r="F69" s="83">
        <f t="shared" si="0"/>
        <v>138.37989224457633</v>
      </c>
    </row>
    <row r="70" spans="1:6" s="1" customFormat="1" ht="24" customHeight="1" x14ac:dyDescent="0.2">
      <c r="A70" s="80" t="s">
        <v>186</v>
      </c>
      <c r="B70" s="81" t="s">
        <v>187</v>
      </c>
      <c r="C70" s="82" t="s">
        <v>186</v>
      </c>
      <c r="D70" s="79">
        <v>300</v>
      </c>
      <c r="E70" s="79">
        <v>570</v>
      </c>
      <c r="F70" s="83">
        <f t="shared" ref="F70:F133" si="1">IF(D70&lt;&gt;0,IF(E70/D70&gt;=100,"&gt;&gt;100",E70/D70*100),"-")</f>
        <v>190</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43006.96</v>
      </c>
      <c r="E74" s="103">
        <f>SUM(E75:E76)</f>
        <v>53999.77</v>
      </c>
      <c r="F74" s="83">
        <f t="shared" si="1"/>
        <v>125.56053717816837</v>
      </c>
    </row>
    <row r="75" spans="1:6" s="1" customFormat="1" ht="12.75" customHeight="1" x14ac:dyDescent="0.2">
      <c r="A75" s="80" t="s">
        <v>196</v>
      </c>
      <c r="B75" s="81" t="s">
        <v>197</v>
      </c>
      <c r="C75" s="82" t="s">
        <v>196</v>
      </c>
      <c r="D75" s="79">
        <v>43006.96</v>
      </c>
      <c r="E75" s="79">
        <v>53999.77</v>
      </c>
      <c r="F75" s="83">
        <f t="shared" si="1"/>
        <v>125.56053717816837</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1247.03</v>
      </c>
      <c r="E77" s="103">
        <f>SUM(E78:E81)</f>
        <v>0</v>
      </c>
      <c r="F77" s="83">
        <f t="shared" si="1"/>
        <v>0</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1247.03</v>
      </c>
      <c r="E80" s="79">
        <v>0</v>
      </c>
      <c r="F80" s="83">
        <f t="shared" si="1"/>
        <v>0</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13094.55</v>
      </c>
      <c r="E106" s="103">
        <f>E107+E112+E120</f>
        <v>5640</v>
      </c>
      <c r="F106" s="83">
        <f t="shared" si="1"/>
        <v>43.071354112970667</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13094.55</v>
      </c>
      <c r="E112" s="103">
        <f>SUM(E113:E119)</f>
        <v>5640</v>
      </c>
      <c r="F112" s="83">
        <f t="shared" si="1"/>
        <v>43.071354112970667</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13094.55</v>
      </c>
      <c r="E117" s="79">
        <v>5640</v>
      </c>
      <c r="F117" s="83">
        <f t="shared" si="1"/>
        <v>43.071354112970667</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24377.75</v>
      </c>
      <c r="E124" s="103">
        <f>E125+E128</f>
        <v>12660.31</v>
      </c>
      <c r="F124" s="83">
        <f t="shared" si="1"/>
        <v>51.933874127021561</v>
      </c>
    </row>
    <row r="125" spans="1:6" s="1" customFormat="1" ht="12.75" customHeight="1" x14ac:dyDescent="0.2">
      <c r="A125" s="80" t="s">
        <v>296</v>
      </c>
      <c r="B125" s="105" t="s">
        <v>297</v>
      </c>
      <c r="C125" s="82" t="s">
        <v>296</v>
      </c>
      <c r="D125" s="103">
        <f>SUM(D126:D127)</f>
        <v>20373.66</v>
      </c>
      <c r="E125" s="103">
        <f>SUM(E126:E127)</f>
        <v>10569.71</v>
      </c>
      <c r="F125" s="83">
        <f t="shared" si="1"/>
        <v>51.879289239145052</v>
      </c>
    </row>
    <row r="126" spans="1:6" s="1" customFormat="1" ht="12.75" customHeight="1" x14ac:dyDescent="0.2">
      <c r="A126" s="80" t="s">
        <v>298</v>
      </c>
      <c r="B126" s="105" t="s">
        <v>299</v>
      </c>
      <c r="C126" s="82" t="s">
        <v>298</v>
      </c>
      <c r="D126" s="79">
        <v>7217</v>
      </c>
      <c r="E126" s="79">
        <v>0</v>
      </c>
      <c r="F126" s="83">
        <f t="shared" si="1"/>
        <v>0</v>
      </c>
    </row>
    <row r="127" spans="1:6" s="1" customFormat="1" ht="12.75" customHeight="1" x14ac:dyDescent="0.2">
      <c r="A127" s="80" t="s">
        <v>300</v>
      </c>
      <c r="B127" s="105" t="s">
        <v>301</v>
      </c>
      <c r="C127" s="82" t="s">
        <v>300</v>
      </c>
      <c r="D127" s="79">
        <v>13156.66</v>
      </c>
      <c r="E127" s="79">
        <v>10569.71</v>
      </c>
      <c r="F127" s="83">
        <f t="shared" si="1"/>
        <v>80.337334855502846</v>
      </c>
    </row>
    <row r="128" spans="1:6" s="1" customFormat="1" ht="24" customHeight="1" x14ac:dyDescent="0.2">
      <c r="A128" s="80" t="s">
        <v>302</v>
      </c>
      <c r="B128" s="106" t="s">
        <v>303</v>
      </c>
      <c r="C128" s="82" t="s">
        <v>302</v>
      </c>
      <c r="D128" s="103">
        <f>SUM(D129:D132)</f>
        <v>4004.09</v>
      </c>
      <c r="E128" s="103">
        <f>SUM(E129:E132)</f>
        <v>2090.6</v>
      </c>
      <c r="F128" s="83">
        <f t="shared" si="1"/>
        <v>52.211613625068367</v>
      </c>
    </row>
    <row r="129" spans="1:6" s="1" customFormat="1" ht="12.75" customHeight="1" x14ac:dyDescent="0.2">
      <c r="A129" s="80" t="s">
        <v>304</v>
      </c>
      <c r="B129" s="105" t="s">
        <v>305</v>
      </c>
      <c r="C129" s="82" t="s">
        <v>304</v>
      </c>
      <c r="D129" s="79">
        <v>477.9</v>
      </c>
      <c r="E129" s="79">
        <v>2090.6</v>
      </c>
      <c r="F129" s="83">
        <f t="shared" si="1"/>
        <v>437.45553463067586</v>
      </c>
    </row>
    <row r="130" spans="1:6" s="1" customFormat="1" ht="12.75" customHeight="1" x14ac:dyDescent="0.2">
      <c r="A130" s="80" t="s">
        <v>306</v>
      </c>
      <c r="B130" s="104" t="s">
        <v>307</v>
      </c>
      <c r="C130" s="82" t="s">
        <v>306</v>
      </c>
      <c r="D130" s="79">
        <v>3526.19</v>
      </c>
      <c r="E130" s="79">
        <v>0</v>
      </c>
      <c r="F130" s="83">
        <f t="shared" si="1"/>
        <v>0</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213420.53</v>
      </c>
      <c r="E133" s="103">
        <f>E134+E138</f>
        <v>292132.39</v>
      </c>
      <c r="F133" s="83">
        <f t="shared" si="1"/>
        <v>136.88110979763758</v>
      </c>
    </row>
    <row r="134" spans="1:6" s="1" customFormat="1" ht="24" customHeight="1" x14ac:dyDescent="0.2">
      <c r="A134" s="80" t="s">
        <v>314</v>
      </c>
      <c r="B134" s="104" t="s">
        <v>315</v>
      </c>
      <c r="C134" s="82" t="s">
        <v>314</v>
      </c>
      <c r="D134" s="103">
        <f>SUM(D135:D137)</f>
        <v>213420.53</v>
      </c>
      <c r="E134" s="103">
        <f>SUM(E135:E137)</f>
        <v>292132.39</v>
      </c>
      <c r="F134" s="83">
        <f t="shared" ref="F134:F197" si="2">IF(D134&lt;&gt;0,IF(E134/D134&gt;=100,"&gt;&gt;100",E134/D134*100),"-")</f>
        <v>136.88110979763758</v>
      </c>
    </row>
    <row r="135" spans="1:6" s="1" customFormat="1" ht="12.75" customHeight="1" x14ac:dyDescent="0.2">
      <c r="A135" s="80" t="s">
        <v>316</v>
      </c>
      <c r="B135" s="81" t="s">
        <v>317</v>
      </c>
      <c r="C135" s="82" t="s">
        <v>316</v>
      </c>
      <c r="D135" s="79">
        <v>210558.45</v>
      </c>
      <c r="E135" s="79">
        <v>290962.14</v>
      </c>
      <c r="F135" s="83">
        <f t="shared" si="2"/>
        <v>138.18592414600317</v>
      </c>
    </row>
    <row r="136" spans="1:6" s="1" customFormat="1" ht="24" customHeight="1" x14ac:dyDescent="0.2">
      <c r="A136" s="80" t="s">
        <v>318</v>
      </c>
      <c r="B136" s="104" t="s">
        <v>319</v>
      </c>
      <c r="C136" s="82" t="s">
        <v>318</v>
      </c>
      <c r="D136" s="79">
        <v>2862.08</v>
      </c>
      <c r="E136" s="79">
        <v>1170.25</v>
      </c>
      <c r="F136" s="83">
        <f t="shared" si="2"/>
        <v>40.888095371198567</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1427230.93</v>
      </c>
      <c r="E151" s="103">
        <f>E152+E163+E196+E215+E224+E252+E263</f>
        <v>1986509.43</v>
      </c>
      <c r="F151" s="83">
        <f t="shared" si="2"/>
        <v>139.18626539294522</v>
      </c>
    </row>
    <row r="152" spans="1:6" s="1" customFormat="1" ht="12.75" customHeight="1" x14ac:dyDescent="0.2">
      <c r="A152" s="80" t="s">
        <v>35</v>
      </c>
      <c r="B152" s="81" t="s">
        <v>349</v>
      </c>
      <c r="C152" s="82" t="s">
        <v>35</v>
      </c>
      <c r="D152" s="103">
        <f>D153+D158+D159</f>
        <v>1084928.76</v>
      </c>
      <c r="E152" s="103">
        <f>E153+E158+E159</f>
        <v>1482997.72</v>
      </c>
      <c r="F152" s="83">
        <f t="shared" si="2"/>
        <v>136.69079249037512</v>
      </c>
    </row>
    <row r="153" spans="1:6" s="1" customFormat="1" ht="12.75" customHeight="1" x14ac:dyDescent="0.2">
      <c r="A153" s="80" t="s">
        <v>350</v>
      </c>
      <c r="B153" s="81" t="s">
        <v>351</v>
      </c>
      <c r="C153" s="82" t="s">
        <v>350</v>
      </c>
      <c r="D153" s="103">
        <f>SUM(D154:D157)</f>
        <v>890562.15</v>
      </c>
      <c r="E153" s="103">
        <f>SUM(E154:E157)</f>
        <v>1241864.06</v>
      </c>
      <c r="F153" s="83">
        <f t="shared" si="2"/>
        <v>139.44720870968973</v>
      </c>
    </row>
    <row r="154" spans="1:6" s="1" customFormat="1" ht="12.75" customHeight="1" x14ac:dyDescent="0.2">
      <c r="A154" s="80" t="s">
        <v>352</v>
      </c>
      <c r="B154" s="81" t="s">
        <v>353</v>
      </c>
      <c r="C154" s="82" t="s">
        <v>352</v>
      </c>
      <c r="D154" s="79">
        <v>890562.15</v>
      </c>
      <c r="E154" s="79">
        <v>1241864.06</v>
      </c>
      <c r="F154" s="83">
        <f t="shared" si="2"/>
        <v>139.44720870968973</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0</v>
      </c>
      <c r="E156" s="79">
        <v>0</v>
      </c>
      <c r="F156" s="83" t="str">
        <f t="shared" si="2"/>
        <v>-</v>
      </c>
    </row>
    <row r="157" spans="1:6" s="1" customFormat="1" ht="12.75" customHeight="1" x14ac:dyDescent="0.2">
      <c r="A157" s="80" t="s">
        <v>358</v>
      </c>
      <c r="B157" s="81" t="s">
        <v>359</v>
      </c>
      <c r="C157" s="82" t="s">
        <v>358</v>
      </c>
      <c r="D157" s="79">
        <v>0</v>
      </c>
      <c r="E157" s="79">
        <v>0</v>
      </c>
      <c r="F157" s="83" t="str">
        <f t="shared" si="2"/>
        <v>-</v>
      </c>
    </row>
    <row r="158" spans="1:6" s="1" customFormat="1" ht="12.75" customHeight="1" x14ac:dyDescent="0.2">
      <c r="A158" s="80" t="s">
        <v>360</v>
      </c>
      <c r="B158" s="81" t="s">
        <v>361</v>
      </c>
      <c r="C158" s="82" t="s">
        <v>360</v>
      </c>
      <c r="D158" s="79">
        <v>47823.67</v>
      </c>
      <c r="E158" s="79">
        <v>36080.22</v>
      </c>
      <c r="F158" s="83">
        <f t="shared" si="2"/>
        <v>75.444272679198406</v>
      </c>
    </row>
    <row r="159" spans="1:6" s="1" customFormat="1" ht="12.75" customHeight="1" x14ac:dyDescent="0.2">
      <c r="A159" s="80" t="s">
        <v>362</v>
      </c>
      <c r="B159" s="81" t="s">
        <v>363</v>
      </c>
      <c r="C159" s="82" t="s">
        <v>362</v>
      </c>
      <c r="D159" s="103">
        <f>SUM(D160:D162)</f>
        <v>146542.94</v>
      </c>
      <c r="E159" s="103">
        <f>SUM(E160:E162)</f>
        <v>205053.44</v>
      </c>
      <c r="F159" s="83">
        <f t="shared" si="2"/>
        <v>139.92720495439767</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146542.94</v>
      </c>
      <c r="E161" s="79">
        <v>205053.44</v>
      </c>
      <c r="F161" s="83">
        <f t="shared" si="2"/>
        <v>139.92720495439767</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301546.45000000007</v>
      </c>
      <c r="E163" s="103">
        <f>E164+E169+E177+E187+E188</f>
        <v>447231.48</v>
      </c>
      <c r="F163" s="83">
        <f t="shared" si="2"/>
        <v>148.31263309516655</v>
      </c>
    </row>
    <row r="164" spans="1:6" s="1" customFormat="1" ht="12.75" customHeight="1" x14ac:dyDescent="0.2">
      <c r="A164" s="80" t="s">
        <v>371</v>
      </c>
      <c r="B164" s="81" t="s">
        <v>372</v>
      </c>
      <c r="C164" s="82" t="s">
        <v>371</v>
      </c>
      <c r="D164" s="103">
        <f>SUM(D165:D168)</f>
        <v>40854.94</v>
      </c>
      <c r="E164" s="103">
        <f>SUM(E165:E168)</f>
        <v>44065.61</v>
      </c>
      <c r="F164" s="83">
        <f t="shared" si="2"/>
        <v>107.85870692748539</v>
      </c>
    </row>
    <row r="165" spans="1:6" s="1" customFormat="1" ht="12.75" customHeight="1" x14ac:dyDescent="0.2">
      <c r="A165" s="80" t="s">
        <v>373</v>
      </c>
      <c r="B165" s="81" t="s">
        <v>374</v>
      </c>
      <c r="C165" s="82" t="s">
        <v>373</v>
      </c>
      <c r="D165" s="79">
        <v>8305.07</v>
      </c>
      <c r="E165" s="79">
        <v>9840.73</v>
      </c>
      <c r="F165" s="83">
        <f t="shared" si="2"/>
        <v>118.49063283030728</v>
      </c>
    </row>
    <row r="166" spans="1:6" s="1" customFormat="1" ht="12.75" customHeight="1" x14ac:dyDescent="0.2">
      <c r="A166" s="80" t="s">
        <v>375</v>
      </c>
      <c r="B166" s="81" t="s">
        <v>376</v>
      </c>
      <c r="C166" s="82" t="s">
        <v>375</v>
      </c>
      <c r="D166" s="79">
        <v>30996.48</v>
      </c>
      <c r="E166" s="79">
        <v>28445.759999999998</v>
      </c>
      <c r="F166" s="83">
        <f t="shared" si="2"/>
        <v>91.770936570862233</v>
      </c>
    </row>
    <row r="167" spans="1:6" s="1" customFormat="1" ht="12.75" customHeight="1" x14ac:dyDescent="0.2">
      <c r="A167" s="80" t="s">
        <v>377</v>
      </c>
      <c r="B167" s="81" t="s">
        <v>378</v>
      </c>
      <c r="C167" s="82" t="s">
        <v>377</v>
      </c>
      <c r="D167" s="79">
        <v>1553.39</v>
      </c>
      <c r="E167" s="79">
        <v>4891.1899999999996</v>
      </c>
      <c r="F167" s="83">
        <f t="shared" si="2"/>
        <v>314.87198964844623</v>
      </c>
    </row>
    <row r="168" spans="1:6" s="1" customFormat="1" ht="12.75" customHeight="1" x14ac:dyDescent="0.2">
      <c r="A168" s="80" t="s">
        <v>379</v>
      </c>
      <c r="B168" s="81" t="s">
        <v>380</v>
      </c>
      <c r="C168" s="82" t="s">
        <v>379</v>
      </c>
      <c r="D168" s="79">
        <v>0</v>
      </c>
      <c r="E168" s="79">
        <v>887.93</v>
      </c>
      <c r="F168" s="83" t="str">
        <f t="shared" si="2"/>
        <v>-</v>
      </c>
    </row>
    <row r="169" spans="1:6" s="1" customFormat="1" ht="12.75" customHeight="1" x14ac:dyDescent="0.2">
      <c r="A169" s="80" t="s">
        <v>381</v>
      </c>
      <c r="B169" s="81" t="s">
        <v>382</v>
      </c>
      <c r="C169" s="82" t="s">
        <v>381</v>
      </c>
      <c r="D169" s="103">
        <f>SUM(D170:D176)</f>
        <v>125010.58</v>
      </c>
      <c r="E169" s="103">
        <f>SUM(E170:E176)</f>
        <v>206180.21</v>
      </c>
      <c r="F169" s="83">
        <f t="shared" si="2"/>
        <v>164.93020830716887</v>
      </c>
    </row>
    <row r="170" spans="1:6" s="1" customFormat="1" ht="12.75" customHeight="1" x14ac:dyDescent="0.2">
      <c r="A170" s="80" t="s">
        <v>383</v>
      </c>
      <c r="B170" s="81" t="s">
        <v>384</v>
      </c>
      <c r="C170" s="82" t="s">
        <v>383</v>
      </c>
      <c r="D170" s="79">
        <v>24245.11</v>
      </c>
      <c r="E170" s="79">
        <v>43962.06</v>
      </c>
      <c r="F170" s="83">
        <f t="shared" si="2"/>
        <v>181.3234091328107</v>
      </c>
    </row>
    <row r="171" spans="1:6" s="1" customFormat="1" ht="12.75" customHeight="1" x14ac:dyDescent="0.2">
      <c r="A171" s="80" t="s">
        <v>385</v>
      </c>
      <c r="B171" s="81" t="s">
        <v>386</v>
      </c>
      <c r="C171" s="82" t="s">
        <v>385</v>
      </c>
      <c r="D171" s="79">
        <v>74664.210000000006</v>
      </c>
      <c r="E171" s="79">
        <v>115225.15</v>
      </c>
      <c r="F171" s="83">
        <f t="shared" si="2"/>
        <v>154.32447487223126</v>
      </c>
    </row>
    <row r="172" spans="1:6" s="1" customFormat="1" ht="12.75" customHeight="1" x14ac:dyDescent="0.2">
      <c r="A172" s="80" t="s">
        <v>387</v>
      </c>
      <c r="B172" s="81" t="s">
        <v>388</v>
      </c>
      <c r="C172" s="82" t="s">
        <v>387</v>
      </c>
      <c r="D172" s="79">
        <v>19556.03</v>
      </c>
      <c r="E172" s="79">
        <v>44004.82</v>
      </c>
      <c r="F172" s="83">
        <f t="shared" si="2"/>
        <v>225.01918845491647</v>
      </c>
    </row>
    <row r="173" spans="1:6" s="1" customFormat="1" ht="12.75" customHeight="1" x14ac:dyDescent="0.2">
      <c r="A173" s="80" t="s">
        <v>389</v>
      </c>
      <c r="B173" s="81" t="s">
        <v>390</v>
      </c>
      <c r="C173" s="82" t="s">
        <v>389</v>
      </c>
      <c r="D173" s="79">
        <v>5711.29</v>
      </c>
      <c r="E173" s="79">
        <v>2004.05</v>
      </c>
      <c r="F173" s="83">
        <f t="shared" si="2"/>
        <v>35.089270550085885</v>
      </c>
    </row>
    <row r="174" spans="1:6" s="1" customFormat="1" ht="12.75" customHeight="1" x14ac:dyDescent="0.2">
      <c r="A174" s="80" t="s">
        <v>391</v>
      </c>
      <c r="B174" s="81" t="s">
        <v>392</v>
      </c>
      <c r="C174" s="82" t="s">
        <v>391</v>
      </c>
      <c r="D174" s="79">
        <v>22.34</v>
      </c>
      <c r="E174" s="79">
        <v>418.18</v>
      </c>
      <c r="F174" s="83">
        <f t="shared" si="2"/>
        <v>1871.8889883616832</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811.6</v>
      </c>
      <c r="E176" s="79">
        <v>565.95000000000005</v>
      </c>
      <c r="F176" s="83">
        <f t="shared" si="2"/>
        <v>69.732626909807792</v>
      </c>
    </row>
    <row r="177" spans="1:6" s="1" customFormat="1" ht="12.75" customHeight="1" x14ac:dyDescent="0.2">
      <c r="A177" s="80" t="s">
        <v>397</v>
      </c>
      <c r="B177" s="81" t="s">
        <v>398</v>
      </c>
      <c r="C177" s="82" t="s">
        <v>397</v>
      </c>
      <c r="D177" s="103">
        <f>SUM(D178:D186)</f>
        <v>124024.41000000002</v>
      </c>
      <c r="E177" s="103">
        <f>SUM(E178:E186)</f>
        <v>180994.69</v>
      </c>
      <c r="F177" s="83">
        <f t="shared" si="2"/>
        <v>145.9347317193446</v>
      </c>
    </row>
    <row r="178" spans="1:6" s="1" customFormat="1" ht="12.75" customHeight="1" x14ac:dyDescent="0.2">
      <c r="A178" s="80" t="s">
        <v>399</v>
      </c>
      <c r="B178" s="81" t="s">
        <v>400</v>
      </c>
      <c r="C178" s="82" t="s">
        <v>399</v>
      </c>
      <c r="D178" s="79">
        <v>85949.29</v>
      </c>
      <c r="E178" s="79">
        <v>99337.84</v>
      </c>
      <c r="F178" s="83">
        <f t="shared" si="2"/>
        <v>115.57726654868236</v>
      </c>
    </row>
    <row r="179" spans="1:6" s="1" customFormat="1" ht="12.75" customHeight="1" x14ac:dyDescent="0.2">
      <c r="A179" s="80" t="s">
        <v>401</v>
      </c>
      <c r="B179" s="81" t="s">
        <v>402</v>
      </c>
      <c r="C179" s="82" t="s">
        <v>401</v>
      </c>
      <c r="D179" s="79">
        <v>14523.5</v>
      </c>
      <c r="E179" s="79">
        <v>9755.35</v>
      </c>
      <c r="F179" s="83">
        <f t="shared" si="2"/>
        <v>67.169415085895281</v>
      </c>
    </row>
    <row r="180" spans="1:6" s="1" customFormat="1" ht="12.75" customHeight="1" x14ac:dyDescent="0.2">
      <c r="A180" s="80" t="s">
        <v>403</v>
      </c>
      <c r="B180" s="81" t="s">
        <v>404</v>
      </c>
      <c r="C180" s="82" t="s">
        <v>403</v>
      </c>
      <c r="D180" s="79">
        <v>428.33</v>
      </c>
      <c r="E180" s="79">
        <v>317.72000000000003</v>
      </c>
      <c r="F180" s="83">
        <f t="shared" si="2"/>
        <v>74.176452735040741</v>
      </c>
    </row>
    <row r="181" spans="1:6" s="1" customFormat="1" ht="12.75" customHeight="1" x14ac:dyDescent="0.2">
      <c r="A181" s="80" t="s">
        <v>405</v>
      </c>
      <c r="B181" s="81" t="s">
        <v>406</v>
      </c>
      <c r="C181" s="82" t="s">
        <v>405</v>
      </c>
      <c r="D181" s="79">
        <v>10710.99</v>
      </c>
      <c r="E181" s="79">
        <v>10823.04</v>
      </c>
      <c r="F181" s="83">
        <f t="shared" si="2"/>
        <v>101.04612178706172</v>
      </c>
    </row>
    <row r="182" spans="1:6" s="1" customFormat="1" ht="12.75" customHeight="1" x14ac:dyDescent="0.2">
      <c r="A182" s="80" t="s">
        <v>407</v>
      </c>
      <c r="B182" s="81" t="s">
        <v>408</v>
      </c>
      <c r="C182" s="82" t="s">
        <v>407</v>
      </c>
      <c r="D182" s="79">
        <v>0</v>
      </c>
      <c r="E182" s="79">
        <v>300</v>
      </c>
      <c r="F182" s="83" t="str">
        <f t="shared" si="2"/>
        <v>-</v>
      </c>
    </row>
    <row r="183" spans="1:6" s="1" customFormat="1" ht="12.75" customHeight="1" x14ac:dyDescent="0.2">
      <c r="A183" s="80" t="s">
        <v>409</v>
      </c>
      <c r="B183" s="81" t="s">
        <v>410</v>
      </c>
      <c r="C183" s="82" t="s">
        <v>409</v>
      </c>
      <c r="D183" s="79">
        <v>2132.85</v>
      </c>
      <c r="E183" s="79">
        <v>10356.34</v>
      </c>
      <c r="F183" s="83">
        <f t="shared" si="2"/>
        <v>485.56344796868041</v>
      </c>
    </row>
    <row r="184" spans="1:6" s="1" customFormat="1" ht="12.75" customHeight="1" x14ac:dyDescent="0.2">
      <c r="A184" s="80" t="s">
        <v>411</v>
      </c>
      <c r="B184" s="81" t="s">
        <v>412</v>
      </c>
      <c r="C184" s="82" t="s">
        <v>411</v>
      </c>
      <c r="D184" s="79">
        <v>62.21</v>
      </c>
      <c r="E184" s="79">
        <v>10013.02</v>
      </c>
      <c r="F184" s="83" t="str">
        <f t="shared" si="2"/>
        <v>&gt;&gt;100</v>
      </c>
    </row>
    <row r="185" spans="1:6" s="1" customFormat="1" ht="12.75" customHeight="1" x14ac:dyDescent="0.2">
      <c r="A185" s="80" t="s">
        <v>413</v>
      </c>
      <c r="B185" s="81" t="s">
        <v>414</v>
      </c>
      <c r="C185" s="82" t="s">
        <v>413</v>
      </c>
      <c r="D185" s="79">
        <v>7809.08</v>
      </c>
      <c r="E185" s="79">
        <v>13674.54</v>
      </c>
      <c r="F185" s="83">
        <f t="shared" si="2"/>
        <v>175.11076849001421</v>
      </c>
    </row>
    <row r="186" spans="1:6" s="1" customFormat="1" ht="12.75" customHeight="1" x14ac:dyDescent="0.2">
      <c r="A186" s="80" t="s">
        <v>415</v>
      </c>
      <c r="B186" s="81" t="s">
        <v>416</v>
      </c>
      <c r="C186" s="82" t="s">
        <v>415</v>
      </c>
      <c r="D186" s="79">
        <v>2408.16</v>
      </c>
      <c r="E186" s="79">
        <v>26416.84</v>
      </c>
      <c r="F186" s="83">
        <f t="shared" si="2"/>
        <v>1096.9719619958807</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11656.52</v>
      </c>
      <c r="E188" s="103">
        <f>SUM(E189:E195)</f>
        <v>15990.970000000001</v>
      </c>
      <c r="F188" s="83">
        <f t="shared" si="2"/>
        <v>137.18476869597444</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346.65</v>
      </c>
      <c r="E190" s="79">
        <v>622.1</v>
      </c>
      <c r="F190" s="83">
        <f t="shared" si="2"/>
        <v>179.4605509880283</v>
      </c>
    </row>
    <row r="191" spans="1:6" s="1" customFormat="1" ht="12.75" customHeight="1" x14ac:dyDescent="0.2">
      <c r="A191" s="80" t="s">
        <v>425</v>
      </c>
      <c r="B191" s="81" t="s">
        <v>426</v>
      </c>
      <c r="C191" s="82" t="s">
        <v>425</v>
      </c>
      <c r="D191" s="79">
        <v>1203.18</v>
      </c>
      <c r="E191" s="79">
        <v>135.78</v>
      </c>
      <c r="F191" s="83">
        <f t="shared" si="2"/>
        <v>11.285094499576124</v>
      </c>
    </row>
    <row r="192" spans="1:6" s="1" customFormat="1" ht="12.75" customHeight="1" x14ac:dyDescent="0.2">
      <c r="A192" s="80" t="s">
        <v>427</v>
      </c>
      <c r="B192" s="81" t="s">
        <v>428</v>
      </c>
      <c r="C192" s="82" t="s">
        <v>427</v>
      </c>
      <c r="D192" s="79">
        <v>163.09</v>
      </c>
      <c r="E192" s="79">
        <v>188.09</v>
      </c>
      <c r="F192" s="83">
        <f t="shared" si="2"/>
        <v>115.32895947023117</v>
      </c>
    </row>
    <row r="193" spans="1:6" s="1" customFormat="1" ht="12.75" customHeight="1" x14ac:dyDescent="0.2">
      <c r="A193" s="80" t="s">
        <v>429</v>
      </c>
      <c r="B193" s="81" t="s">
        <v>430</v>
      </c>
      <c r="C193" s="82" t="s">
        <v>429</v>
      </c>
      <c r="D193" s="79">
        <v>1664.43</v>
      </c>
      <c r="E193" s="79">
        <v>2800</v>
      </c>
      <c r="F193" s="83">
        <f t="shared" si="2"/>
        <v>168.22575896853579</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8279.17</v>
      </c>
      <c r="E195" s="79">
        <v>12245</v>
      </c>
      <c r="F195" s="83">
        <f t="shared" si="2"/>
        <v>147.90129928483168</v>
      </c>
    </row>
    <row r="196" spans="1:6" s="1" customFormat="1" ht="12.75" customHeight="1" x14ac:dyDescent="0.2">
      <c r="A196" s="80" t="s">
        <v>435</v>
      </c>
      <c r="B196" s="104" t="s">
        <v>436</v>
      </c>
      <c r="C196" s="82" t="s">
        <v>435</v>
      </c>
      <c r="D196" s="103">
        <f>D197+D202+D210</f>
        <v>0</v>
      </c>
      <c r="E196" s="103">
        <f>E197+E202+E210</f>
        <v>0</v>
      </c>
      <c r="F196" s="83" t="str">
        <f t="shared" si="2"/>
        <v>-</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0</v>
      </c>
      <c r="E210" s="103">
        <f>SUM(E211:E214)</f>
        <v>0</v>
      </c>
      <c r="F210" s="83" t="str">
        <f t="shared" si="3"/>
        <v>-</v>
      </c>
    </row>
    <row r="211" spans="1:6" s="1" customFormat="1" ht="12.75" customHeight="1" x14ac:dyDescent="0.2">
      <c r="A211" s="80" t="s">
        <v>465</v>
      </c>
      <c r="B211" s="104" t="s">
        <v>466</v>
      </c>
      <c r="C211" s="82" t="s">
        <v>465</v>
      </c>
      <c r="D211" s="79">
        <v>0</v>
      </c>
      <c r="E211" s="79">
        <v>0</v>
      </c>
      <c r="F211" s="83" t="str">
        <f t="shared" si="3"/>
        <v>-</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0</v>
      </c>
      <c r="E213" s="79">
        <v>0</v>
      </c>
      <c r="F213" s="83" t="str">
        <f t="shared" si="3"/>
        <v>-</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39988.879999999997</v>
      </c>
      <c r="E252" s="103">
        <f>E253+E259</f>
        <v>56280.23</v>
      </c>
      <c r="F252" s="83">
        <f t="shared" si="3"/>
        <v>140.73970063677703</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39988.879999999997</v>
      </c>
      <c r="E259" s="103">
        <f>SUM(E260:E262)</f>
        <v>56280.23</v>
      </c>
      <c r="F259" s="83">
        <f t="shared" si="3"/>
        <v>140.73970063677703</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39988.879999999997</v>
      </c>
      <c r="E261" s="79">
        <v>56280.23</v>
      </c>
      <c r="F261" s="83">
        <f t="shared" si="3"/>
        <v>140.73970063677703</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766.84</v>
      </c>
      <c r="E263" s="103">
        <f>E264+E268+E273+E279</f>
        <v>0</v>
      </c>
      <c r="F263" s="83">
        <f t="shared" si="4"/>
        <v>0</v>
      </c>
    </row>
    <row r="264" spans="1:6" s="1" customFormat="1" ht="12.75" customHeight="1" x14ac:dyDescent="0.2">
      <c r="A264" s="80" t="s">
        <v>567</v>
      </c>
      <c r="B264" s="81" t="s">
        <v>568</v>
      </c>
      <c r="C264" s="82" t="s">
        <v>567</v>
      </c>
      <c r="D264" s="103">
        <f>SUM(D265:D267)</f>
        <v>766.84</v>
      </c>
      <c r="E264" s="103">
        <f>SUM(E265:E267)</f>
        <v>0</v>
      </c>
      <c r="F264" s="83">
        <f t="shared" si="4"/>
        <v>0</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766.84</v>
      </c>
      <c r="E266" s="79">
        <v>0</v>
      </c>
      <c r="F266" s="83">
        <f t="shared" si="4"/>
        <v>0</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1427230.93</v>
      </c>
      <c r="E289" s="103">
        <f>E151-E287+E288</f>
        <v>1986509.43</v>
      </c>
      <c r="F289" s="83">
        <f t="shared" si="4"/>
        <v>139.18626539294522</v>
      </c>
    </row>
    <row r="290" spans="1:6" s="1" customFormat="1" ht="12.75" customHeight="1" x14ac:dyDescent="0.2">
      <c r="A290" s="80"/>
      <c r="B290" s="81" t="s">
        <v>618</v>
      </c>
      <c r="C290" s="82" t="s">
        <v>619</v>
      </c>
      <c r="D290" s="103">
        <f>IF(D6&gt;=D289,D6-D289,0)</f>
        <v>69571.660000000149</v>
      </c>
      <c r="E290" s="103">
        <f>IF(E6&gt;=E289,E6-E289,0)</f>
        <v>40927.860000000102</v>
      </c>
      <c r="F290" s="83">
        <f t="shared" si="4"/>
        <v>58.828350509388471</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1023.99</v>
      </c>
      <c r="E292" s="79">
        <v>20982.12</v>
      </c>
      <c r="F292" s="83">
        <f t="shared" si="4"/>
        <v>2049.0551665543608</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8533.73</v>
      </c>
      <c r="E294" s="79">
        <v>10376.969999999999</v>
      </c>
      <c r="F294" s="83">
        <f t="shared" si="4"/>
        <v>121.5994647123825</v>
      </c>
    </row>
    <row r="295" spans="1:6" s="1" customFormat="1" ht="24" customHeight="1" x14ac:dyDescent="0.2">
      <c r="A295" s="80" t="s">
        <v>628</v>
      </c>
      <c r="B295" s="81" t="s">
        <v>629</v>
      </c>
      <c r="C295" s="82" t="s">
        <v>628</v>
      </c>
      <c r="D295" s="79">
        <v>15722.4</v>
      </c>
      <c r="E295" s="79">
        <v>10376.969999999999</v>
      </c>
      <c r="F295" s="83">
        <f t="shared" si="4"/>
        <v>66.001183025492296</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3" t="s">
        <v>632</v>
      </c>
      <c r="B297" s="324"/>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21037.1</v>
      </c>
      <c r="E350" s="103">
        <f>E351+E363+E396+E400+E402</f>
        <v>21838.22</v>
      </c>
      <c r="F350" s="83">
        <f t="shared" si="6"/>
        <v>103.80812944749991</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21037.1</v>
      </c>
      <c r="E363" s="103">
        <f>E364+E369+E378+E383+E388+E391</f>
        <v>21838.22</v>
      </c>
      <c r="F363" s="83">
        <f t="shared" si="7"/>
        <v>103.80812944749991</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8335.25</v>
      </c>
      <c r="E369" s="103">
        <f>SUM(E370:E377)</f>
        <v>15384.45</v>
      </c>
      <c r="F369" s="83">
        <f t="shared" si="7"/>
        <v>184.5709486818032</v>
      </c>
    </row>
    <row r="370" spans="1:6" s="1" customFormat="1" ht="12.75" customHeight="1" x14ac:dyDescent="0.2">
      <c r="A370" s="80" t="s">
        <v>765</v>
      </c>
      <c r="B370" s="81" t="s">
        <v>674</v>
      </c>
      <c r="C370" s="82" t="s">
        <v>765</v>
      </c>
      <c r="D370" s="79">
        <v>8055.25</v>
      </c>
      <c r="E370" s="79">
        <v>1170.25</v>
      </c>
      <c r="F370" s="83">
        <f t="shared" si="7"/>
        <v>14.527792433506098</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280</v>
      </c>
      <c r="E375" s="79">
        <v>14214.2</v>
      </c>
      <c r="F375" s="83">
        <f t="shared" si="7"/>
        <v>5076.5</v>
      </c>
    </row>
    <row r="376" spans="1:6" s="1" customFormat="1" ht="12.75" customHeight="1" x14ac:dyDescent="0.2">
      <c r="A376" s="80" t="s">
        <v>772</v>
      </c>
      <c r="B376" s="104" t="s">
        <v>686</v>
      </c>
      <c r="C376" s="82" t="s">
        <v>772</v>
      </c>
      <c r="D376" s="79">
        <v>0</v>
      </c>
      <c r="E376" s="79">
        <v>0</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12701.85</v>
      </c>
      <c r="E383" s="103">
        <f>SUM(E384:E387)</f>
        <v>6453.77</v>
      </c>
      <c r="F383" s="83">
        <f t="shared" si="7"/>
        <v>50.809685203336521</v>
      </c>
    </row>
    <row r="384" spans="1:6" s="1" customFormat="1" ht="12.75" customHeight="1" x14ac:dyDescent="0.2">
      <c r="A384" s="80" t="s">
        <v>782</v>
      </c>
      <c r="B384" s="81" t="s">
        <v>783</v>
      </c>
      <c r="C384" s="82" t="s">
        <v>782</v>
      </c>
      <c r="D384" s="79">
        <v>12701.85</v>
      </c>
      <c r="E384" s="79">
        <v>6453.77</v>
      </c>
      <c r="F384" s="83">
        <f t="shared" si="7"/>
        <v>50.809685203336521</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21037.1</v>
      </c>
      <c r="E408" s="103">
        <f>IF(E350&gt;=E298,E350-E298,0)</f>
        <v>21838.22</v>
      </c>
      <c r="F408" s="83">
        <f t="shared" si="8"/>
        <v>103.80812944749991</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41093.46</v>
      </c>
      <c r="E410" s="79">
        <v>17720.13</v>
      </c>
      <c r="F410" s="83">
        <f t="shared" si="8"/>
        <v>43.121533207473895</v>
      </c>
    </row>
    <row r="411" spans="1:6" s="1" customFormat="1" ht="12.75" customHeight="1" x14ac:dyDescent="0.2">
      <c r="A411" s="80" t="s">
        <v>826</v>
      </c>
      <c r="B411" s="81" t="s">
        <v>827</v>
      </c>
      <c r="C411" s="82" t="s">
        <v>826</v>
      </c>
      <c r="D411" s="79">
        <v>2351.9</v>
      </c>
      <c r="E411" s="79">
        <v>2351.9</v>
      </c>
      <c r="F411" s="83">
        <f t="shared" si="8"/>
        <v>100</v>
      </c>
    </row>
    <row r="412" spans="1:6" s="1" customFormat="1" ht="12.75" customHeight="1" x14ac:dyDescent="0.2">
      <c r="A412" s="80"/>
      <c r="B412" s="81" t="s">
        <v>828</v>
      </c>
      <c r="C412" s="82" t="s">
        <v>829</v>
      </c>
      <c r="D412" s="103">
        <f>D6+D298</f>
        <v>1496802.59</v>
      </c>
      <c r="E412" s="103">
        <f>E6+E298</f>
        <v>2027437.29</v>
      </c>
      <c r="F412" s="83">
        <f t="shared" si="8"/>
        <v>135.45121471228882</v>
      </c>
    </row>
    <row r="413" spans="1:6" s="1" customFormat="1" ht="12.75" customHeight="1" x14ac:dyDescent="0.2">
      <c r="A413" s="80"/>
      <c r="B413" s="81" t="s">
        <v>830</v>
      </c>
      <c r="C413" s="82" t="s">
        <v>831</v>
      </c>
      <c r="D413" s="103">
        <f>D289+D350</f>
        <v>1448268.03</v>
      </c>
      <c r="E413" s="103">
        <f>E289+E350</f>
        <v>2008347.65</v>
      </c>
      <c r="F413" s="83">
        <f t="shared" si="8"/>
        <v>138.6723733727658</v>
      </c>
    </row>
    <row r="414" spans="1:6" s="1" customFormat="1" ht="12.75" customHeight="1" x14ac:dyDescent="0.2">
      <c r="A414" s="80"/>
      <c r="B414" s="81" t="s">
        <v>832</v>
      </c>
      <c r="C414" s="82" t="s">
        <v>833</v>
      </c>
      <c r="D414" s="103">
        <f>IF(D412&gt;=D413,D412-D413,0)</f>
        <v>48534.560000000056</v>
      </c>
      <c r="E414" s="103">
        <f>IF(E412&gt;=E413,E412-E413,0)</f>
        <v>19089.64000000013</v>
      </c>
      <c r="F414" s="83">
        <f t="shared" si="8"/>
        <v>39.332055343656371</v>
      </c>
    </row>
    <row r="415" spans="1:6" s="1" customFormat="1" ht="12.75" customHeight="1" x14ac:dyDescent="0.2">
      <c r="A415" s="80"/>
      <c r="B415" s="81" t="s">
        <v>834</v>
      </c>
      <c r="C415" s="82" t="s">
        <v>835</v>
      </c>
      <c r="D415" s="103">
        <f>IF(D413&gt;=D412,D413-D412,0)</f>
        <v>0</v>
      </c>
      <c r="E415" s="103">
        <f>IF(E413&gt;=E412,E413-E412,0)</f>
        <v>0</v>
      </c>
      <c r="F415" s="83" t="str">
        <f t="shared" si="8"/>
        <v>-</v>
      </c>
    </row>
    <row r="416" spans="1:6" s="1" customFormat="1" ht="12.75" customHeight="1" x14ac:dyDescent="0.2">
      <c r="A416" s="113" t="s">
        <v>836</v>
      </c>
      <c r="B416" s="104" t="s">
        <v>837</v>
      </c>
      <c r="C416" s="114" t="s">
        <v>838</v>
      </c>
      <c r="D416" s="103">
        <f>IF(D292-D293+D409-D410&gt;=0,D292-D293+D409-D410,0)</f>
        <v>0</v>
      </c>
      <c r="E416" s="103">
        <f>IF(E292-E293+E409-E410&gt;=0,E292-E293+E409-E410,0)</f>
        <v>3261.989999999998</v>
      </c>
      <c r="F416" s="83" t="str">
        <f t="shared" si="8"/>
        <v>-</v>
      </c>
    </row>
    <row r="417" spans="1:6" s="1" customFormat="1" ht="12.75" customHeight="1" x14ac:dyDescent="0.2">
      <c r="A417" s="113" t="s">
        <v>836</v>
      </c>
      <c r="B417" s="81" t="s">
        <v>839</v>
      </c>
      <c r="C417" s="114" t="s">
        <v>840</v>
      </c>
      <c r="D417" s="103">
        <f>IF(D293-D292+D410-D409&gt;=0,D293-D292+D410-D409,0)</f>
        <v>40069.47</v>
      </c>
      <c r="E417" s="103">
        <f>IF(E293-E292+E410-E409&gt;=0,E293-E292+E410-E409,0)</f>
        <v>0</v>
      </c>
      <c r="F417" s="83">
        <f t="shared" si="8"/>
        <v>0</v>
      </c>
    </row>
    <row r="418" spans="1:6" s="1" customFormat="1" ht="12.75" customHeight="1" x14ac:dyDescent="0.2">
      <c r="A418" s="107" t="s">
        <v>841</v>
      </c>
      <c r="B418" s="108" t="s">
        <v>842</v>
      </c>
      <c r="C418" s="109" t="s">
        <v>843</v>
      </c>
      <c r="D418" s="115">
        <f>D294+D411</f>
        <v>10885.63</v>
      </c>
      <c r="E418" s="115">
        <f>E294+E411</f>
        <v>12728.869999999999</v>
      </c>
      <c r="F418" s="111">
        <f t="shared" si="8"/>
        <v>116.93278202547764</v>
      </c>
    </row>
    <row r="419" spans="1:6" s="140" customFormat="1" ht="20.100000000000001" customHeight="1" x14ac:dyDescent="0.2">
      <c r="A419" s="323" t="s">
        <v>844</v>
      </c>
      <c r="B419" s="324"/>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1652.4</v>
      </c>
      <c r="E637" s="79">
        <v>1652.4</v>
      </c>
      <c r="F637" s="83">
        <f t="shared" si="12"/>
        <v>100</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1496802.59</v>
      </c>
      <c r="E639" s="103">
        <f>E412+E420</f>
        <v>2027437.29</v>
      </c>
      <c r="F639" s="83">
        <f t="shared" si="12"/>
        <v>135.45121471228882</v>
      </c>
    </row>
    <row r="640" spans="1:6" s="1" customFormat="1" ht="12.75" customHeight="1" x14ac:dyDescent="0.2">
      <c r="A640" s="80"/>
      <c r="B640" s="81" t="s">
        <v>1276</v>
      </c>
      <c r="C640" s="82" t="s">
        <v>1277</v>
      </c>
      <c r="D640" s="103">
        <f>D413+D528</f>
        <v>1448268.03</v>
      </c>
      <c r="E640" s="103">
        <f>E413+E528</f>
        <v>2008347.65</v>
      </c>
      <c r="F640" s="83">
        <f t="shared" si="12"/>
        <v>138.6723733727658</v>
      </c>
    </row>
    <row r="641" spans="1:6" s="1" customFormat="1" ht="12.75" customHeight="1" x14ac:dyDescent="0.2">
      <c r="A641" s="80"/>
      <c r="B641" s="81" t="s">
        <v>1278</v>
      </c>
      <c r="C641" s="82" t="s">
        <v>1279</v>
      </c>
      <c r="D641" s="103">
        <f>IF(D639&gt;=D640,D639-D640,0)</f>
        <v>48534.560000000056</v>
      </c>
      <c r="E641" s="103">
        <f>IF(E639&gt;=E640,E639-E640,0)</f>
        <v>19089.64000000013</v>
      </c>
      <c r="F641" s="83">
        <f t="shared" si="12"/>
        <v>39.332055343656371</v>
      </c>
    </row>
    <row r="642" spans="1:6" s="1" customFormat="1" ht="12.75" customHeight="1" x14ac:dyDescent="0.2">
      <c r="A642" s="80"/>
      <c r="B642" s="81" t="s">
        <v>1280</v>
      </c>
      <c r="C642" s="82" t="s">
        <v>1281</v>
      </c>
      <c r="D642" s="103">
        <f>IF(D640&gt;=D639,D640-D639,0)</f>
        <v>0</v>
      </c>
      <c r="E642" s="103">
        <f>IF(E640&gt;=E639,E640-E639,0)</f>
        <v>0</v>
      </c>
      <c r="F642" s="83" t="str">
        <f t="shared" si="12"/>
        <v>-</v>
      </c>
    </row>
    <row r="643" spans="1:6" s="1" customFormat="1" ht="24" customHeight="1" x14ac:dyDescent="0.2">
      <c r="A643" s="113" t="s">
        <v>1282</v>
      </c>
      <c r="B643" s="81" t="s">
        <v>1283</v>
      </c>
      <c r="C643" s="114" t="s">
        <v>1282</v>
      </c>
      <c r="D643" s="103">
        <f>IF(D416-D417+D637-D638&gt;=0,D416-D417+D637-D638,0)</f>
        <v>0</v>
      </c>
      <c r="E643" s="103">
        <f>IF(E416-E417+E637-E638&gt;=0,E416-E417+E637-E638,0)</f>
        <v>4914.3899999999976</v>
      </c>
      <c r="F643" s="83" t="str">
        <f t="shared" si="12"/>
        <v>-</v>
      </c>
    </row>
    <row r="644" spans="1:6" s="1" customFormat="1" ht="24" customHeight="1" x14ac:dyDescent="0.2">
      <c r="A644" s="113" t="s">
        <v>1284</v>
      </c>
      <c r="B644" s="81" t="s">
        <v>1285</v>
      </c>
      <c r="C644" s="114" t="s">
        <v>1284</v>
      </c>
      <c r="D644" s="103">
        <f>IF(D417-D416+D638-D637&gt;=0,D417-D416+D638-D637,0)</f>
        <v>38417.07</v>
      </c>
      <c r="E644" s="103">
        <f>IF(E417-E416+E638-E637&gt;=0,E417-E416+E638-E637,0)</f>
        <v>0</v>
      </c>
      <c r="F644" s="83">
        <f t="shared" si="12"/>
        <v>0</v>
      </c>
    </row>
    <row r="645" spans="1:6" s="1" customFormat="1" ht="24" customHeight="1" x14ac:dyDescent="0.2">
      <c r="A645" s="80"/>
      <c r="B645" s="81" t="s">
        <v>1286</v>
      </c>
      <c r="C645" s="82" t="s">
        <v>1287</v>
      </c>
      <c r="D645" s="103">
        <f>IF(D641+D643-D642-D644&gt;=0,D641+D643-D642-D644,0)</f>
        <v>10117.490000000056</v>
      </c>
      <c r="E645" s="103">
        <f>IF(E641+E643-E642-E644&gt;=0,E641+E643-E642-E644,0)</f>
        <v>24004.03000000013</v>
      </c>
      <c r="F645" s="83">
        <f t="shared" si="12"/>
        <v>237.25281665709574</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102430.3</v>
      </c>
      <c r="E647" s="110">
        <v>126684.86</v>
      </c>
      <c r="F647" s="111">
        <f t="shared" si="12"/>
        <v>123.67908714511233</v>
      </c>
    </row>
    <row r="648" spans="1:6" s="140" customFormat="1" ht="20.100000000000001" customHeight="1" x14ac:dyDescent="0.2">
      <c r="A648" s="323" t="s">
        <v>1292</v>
      </c>
      <c r="B648" s="324"/>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0</v>
      </c>
      <c r="E650" s="79">
        <v>0</v>
      </c>
      <c r="F650" s="83" t="str">
        <f t="shared" si="13"/>
        <v>-</v>
      </c>
    </row>
    <row r="651" spans="1:6" s="1" customFormat="1" ht="12.75" customHeight="1" x14ac:dyDescent="0.2">
      <c r="A651" s="80" t="s">
        <v>1298</v>
      </c>
      <c r="B651" s="81" t="s">
        <v>1299</v>
      </c>
      <c r="C651" s="82" t="s">
        <v>1298</v>
      </c>
      <c r="D651" s="79">
        <v>0</v>
      </c>
      <c r="E651" s="79">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c r="F653" s="83" t="str">
        <f t="shared" si="13"/>
        <v>-</v>
      </c>
    </row>
    <row r="654" spans="1:6" s="1" customFormat="1" ht="24" customHeight="1" x14ac:dyDescent="0.2">
      <c r="A654" s="80"/>
      <c r="B654" s="81" t="s">
        <v>1304</v>
      </c>
      <c r="C654" s="82" t="s">
        <v>1305</v>
      </c>
      <c r="D654" s="116">
        <v>57</v>
      </c>
      <c r="E654" s="116">
        <v>60</v>
      </c>
      <c r="F654" s="83">
        <f t="shared" si="13"/>
        <v>105.26315789473684</v>
      </c>
    </row>
    <row r="655" spans="1:6" s="1" customFormat="1" ht="12.75" customHeight="1" x14ac:dyDescent="0.2">
      <c r="A655" s="80"/>
      <c r="B655" s="81" t="s">
        <v>1306</v>
      </c>
      <c r="C655" s="82" t="s">
        <v>1307</v>
      </c>
      <c r="D655" s="116">
        <v>0</v>
      </c>
      <c r="E655" s="116"/>
      <c r="F655" s="83" t="str">
        <f t="shared" si="13"/>
        <v>-</v>
      </c>
    </row>
    <row r="656" spans="1:6" s="1" customFormat="1" ht="12.75" customHeight="1" x14ac:dyDescent="0.2">
      <c r="A656" s="80"/>
      <c r="B656" s="81" t="s">
        <v>1308</v>
      </c>
      <c r="C656" s="82" t="s">
        <v>1309</v>
      </c>
      <c r="D656" s="116">
        <v>49</v>
      </c>
      <c r="E656" s="116">
        <v>59</v>
      </c>
      <c r="F656" s="83">
        <f t="shared" si="13"/>
        <v>120.40816326530613</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1197776.69</v>
      </c>
      <c r="E675" s="79">
        <v>1661650.81</v>
      </c>
      <c r="F675" s="83">
        <f t="shared" si="13"/>
        <v>138.72793016200708</v>
      </c>
    </row>
    <row r="676" spans="1:6" s="1" customFormat="1" ht="24" customHeight="1" x14ac:dyDescent="0.2">
      <c r="A676" s="80" t="s">
        <v>1349</v>
      </c>
      <c r="B676" s="104" t="s">
        <v>1350</v>
      </c>
      <c r="C676" s="82" t="s">
        <v>1349</v>
      </c>
      <c r="D676" s="79">
        <v>3579.08</v>
      </c>
      <c r="E676" s="79">
        <v>784.01</v>
      </c>
      <c r="F676" s="83">
        <f t="shared" si="13"/>
        <v>21.90534997820669</v>
      </c>
    </row>
    <row r="677" spans="1:6" s="1" customFormat="1" ht="24" customHeight="1" x14ac:dyDescent="0.2">
      <c r="A677" s="80" t="s">
        <v>1351</v>
      </c>
      <c r="B677" s="104" t="s">
        <v>1352</v>
      </c>
      <c r="C677" s="82" t="s">
        <v>1351</v>
      </c>
      <c r="D677" s="79">
        <v>0</v>
      </c>
      <c r="E677" s="79">
        <v>570</v>
      </c>
      <c r="F677" s="83" t="str">
        <f t="shared" si="13"/>
        <v>-</v>
      </c>
    </row>
    <row r="678" spans="1:6" s="1" customFormat="1" ht="24" customHeight="1" x14ac:dyDescent="0.2">
      <c r="A678" s="80" t="s">
        <v>1353</v>
      </c>
      <c r="B678" s="104" t="s">
        <v>1354</v>
      </c>
      <c r="C678" s="82" t="s">
        <v>1353</v>
      </c>
      <c r="D678" s="79">
        <v>300</v>
      </c>
      <c r="E678" s="79">
        <v>0</v>
      </c>
      <c r="F678" s="83">
        <f t="shared" si="13"/>
        <v>0</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43006.96</v>
      </c>
      <c r="E694" s="79">
        <v>53999.77</v>
      </c>
      <c r="F694" s="83">
        <f t="shared" si="13"/>
        <v>125.56053717816837</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12925.2</v>
      </c>
      <c r="E710" s="79">
        <v>5640</v>
      </c>
      <c r="F710" s="83">
        <f t="shared" si="13"/>
        <v>43.635688422616283</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169.35</v>
      </c>
      <c r="E712" s="79">
        <v>0</v>
      </c>
      <c r="F712" s="83">
        <f t="shared" si="13"/>
        <v>0</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2299.89</v>
      </c>
      <c r="F716" s="83" t="str">
        <f t="shared" si="14"/>
        <v>-</v>
      </c>
    </row>
    <row r="717" spans="1:6" s="1" customFormat="1" ht="12.75" customHeight="1" x14ac:dyDescent="0.2">
      <c r="A717" s="80" t="s">
        <v>1431</v>
      </c>
      <c r="B717" s="81" t="s">
        <v>1432</v>
      </c>
      <c r="C717" s="82" t="s">
        <v>1431</v>
      </c>
      <c r="D717" s="79">
        <v>2443.98</v>
      </c>
      <c r="E717" s="79">
        <v>882.88</v>
      </c>
      <c r="F717" s="83">
        <f t="shared" si="14"/>
        <v>36.124681871373745</v>
      </c>
    </row>
    <row r="718" spans="1:6" s="1" customFormat="1" ht="12.75" customHeight="1" x14ac:dyDescent="0.2">
      <c r="A718" s="80" t="s">
        <v>1433</v>
      </c>
      <c r="B718" s="81" t="s">
        <v>1434</v>
      </c>
      <c r="C718" s="82" t="s">
        <v>1433</v>
      </c>
      <c r="D718" s="79">
        <v>30996.48</v>
      </c>
      <c r="E718" s="79">
        <v>28445.759999999998</v>
      </c>
      <c r="F718" s="83">
        <f t="shared" si="14"/>
        <v>91.770936570862233</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1911.24</v>
      </c>
      <c r="E720" s="79">
        <v>7029.78</v>
      </c>
      <c r="F720" s="83">
        <f t="shared" si="14"/>
        <v>367.81251962076971</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0</v>
      </c>
      <c r="E722" s="79">
        <v>0</v>
      </c>
      <c r="F722" s="83" t="str">
        <f t="shared" si="14"/>
        <v>-</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39988.879999999997</v>
      </c>
      <c r="E828" s="79">
        <v>56280.23</v>
      </c>
      <c r="F828" s="83">
        <f t="shared" si="15"/>
        <v>140.73970063677703</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9" t="s">
        <v>1962</v>
      </c>
      <c r="B983" s="320"/>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982">
    <cfRule type="cellIs" dxfId="23"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4" workbookViewId="0">
      <selection activeCell="B288" sqref="B288"/>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41</v>
      </c>
      <c r="C3" s="144" t="s">
        <v>42</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1390905.71</v>
      </c>
      <c r="E6" s="155">
        <f>E7+E68</f>
        <v>1493620.27</v>
      </c>
      <c r="F6" s="264">
        <f t="shared" ref="F6:F37" si="0">IF(D6&gt;0,IF(E6/D6&gt;=100,"&gt;&gt;100",E6/D6*100),"-")</f>
        <v>107.38472487829532</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105" t="s">
        <v>1990</v>
      </c>
      <c r="C7" s="186" t="s">
        <v>1991</v>
      </c>
      <c r="D7" s="156">
        <f>D8+D12+D51+D52+D56+D63</f>
        <v>1207529.5900000001</v>
      </c>
      <c r="E7" s="156">
        <f>E8+E12+E51+E52+E56+E63</f>
        <v>1256850.31</v>
      </c>
      <c r="F7" s="265">
        <f t="shared" si="0"/>
        <v>104.08443158730378</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105" t="s">
        <v>1993</v>
      </c>
      <c r="C8" s="186" t="s">
        <v>1992</v>
      </c>
      <c r="D8" s="156">
        <f>D9+D10-D11</f>
        <v>175553.88</v>
      </c>
      <c r="E8" s="156">
        <f>E9+E10-E11</f>
        <v>175553.88</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105" t="s">
        <v>1995</v>
      </c>
      <c r="C9" s="186" t="s">
        <v>1994</v>
      </c>
      <c r="D9" s="266">
        <v>175553.88</v>
      </c>
      <c r="E9" s="266">
        <v>175553.88</v>
      </c>
      <c r="F9" s="265">
        <f t="shared" si="0"/>
        <v>100</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105" t="s">
        <v>1997</v>
      </c>
      <c r="C10" s="186" t="s">
        <v>1996</v>
      </c>
      <c r="D10" s="266">
        <v>0</v>
      </c>
      <c r="E10" s="266">
        <v>0</v>
      </c>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105" t="s">
        <v>1999</v>
      </c>
      <c r="C11" s="186" t="s">
        <v>1998</v>
      </c>
      <c r="D11" s="266">
        <v>0</v>
      </c>
      <c r="E11" s="266">
        <v>0</v>
      </c>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105" t="s">
        <v>2001</v>
      </c>
      <c r="C12" s="186" t="s">
        <v>2000</v>
      </c>
      <c r="D12" s="156">
        <f>D13+D19+D29+D35+D41+D45</f>
        <v>1029138.87</v>
      </c>
      <c r="E12" s="156">
        <f>E13+E19+E29+E35+E41+E45</f>
        <v>1078890.8299999998</v>
      </c>
      <c r="F12" s="265">
        <f t="shared" si="0"/>
        <v>104.83432911245494</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105" t="s">
        <v>2003</v>
      </c>
      <c r="C13" s="186" t="s">
        <v>2002</v>
      </c>
      <c r="D13" s="156">
        <f>SUM(D14:D17)-D18</f>
        <v>956496.5</v>
      </c>
      <c r="E13" s="156">
        <f>SUM(E14:E17)-E18</f>
        <v>956496.5</v>
      </c>
      <c r="F13" s="265">
        <f t="shared" si="0"/>
        <v>100</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105" t="s">
        <v>664</v>
      </c>
      <c r="C14" s="186" t="s">
        <v>2004</v>
      </c>
      <c r="D14" s="266">
        <v>23890.59</v>
      </c>
      <c r="E14" s="266">
        <v>23890.59</v>
      </c>
      <c r="F14" s="265">
        <f t="shared" si="0"/>
        <v>100</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105" t="s">
        <v>666</v>
      </c>
      <c r="C15" s="186" t="s">
        <v>2005</v>
      </c>
      <c r="D15" s="266">
        <v>1823325.16</v>
      </c>
      <c r="E15" s="266">
        <v>1823325.16</v>
      </c>
      <c r="F15" s="265">
        <f t="shared" si="0"/>
        <v>100</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105" t="s">
        <v>668</v>
      </c>
      <c r="C16" s="186" t="s">
        <v>2006</v>
      </c>
      <c r="D16" s="266">
        <v>0</v>
      </c>
      <c r="E16" s="266">
        <v>0</v>
      </c>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105" t="s">
        <v>670</v>
      </c>
      <c r="C17" s="186" t="s">
        <v>2007</v>
      </c>
      <c r="D17" s="266">
        <v>0</v>
      </c>
      <c r="E17" s="266">
        <v>0</v>
      </c>
      <c r="F17" s="265" t="str">
        <f t="shared" si="0"/>
        <v>-</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105" t="s">
        <v>2009</v>
      </c>
      <c r="C18" s="186" t="s">
        <v>2008</v>
      </c>
      <c r="D18" s="266">
        <v>890719.25</v>
      </c>
      <c r="E18" s="266">
        <v>890719.25</v>
      </c>
      <c r="F18" s="265">
        <f t="shared" si="0"/>
        <v>100</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105" t="s">
        <v>2011</v>
      </c>
      <c r="C19" s="186" t="s">
        <v>2010</v>
      </c>
      <c r="D19" s="156">
        <f>SUM(D20:D27)-D28</f>
        <v>54020.729999999981</v>
      </c>
      <c r="E19" s="156">
        <f>SUM(E20:E27)-E28</f>
        <v>97318.919999999925</v>
      </c>
      <c r="F19" s="265">
        <f t="shared" si="0"/>
        <v>180.15106423034263</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105" t="s">
        <v>674</v>
      </c>
      <c r="C20" s="186" t="s">
        <v>2012</v>
      </c>
      <c r="D20" s="266">
        <v>165656.54999999999</v>
      </c>
      <c r="E20" s="266">
        <v>210722.33</v>
      </c>
      <c r="F20" s="265">
        <f t="shared" si="0"/>
        <v>127.20434537602046</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105" t="s">
        <v>767</v>
      </c>
      <c r="C21" s="186" t="s">
        <v>2013</v>
      </c>
      <c r="D21" s="266">
        <v>11346.93</v>
      </c>
      <c r="E21" s="266">
        <v>11346.93</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105" t="s">
        <v>678</v>
      </c>
      <c r="C22" s="186" t="s">
        <v>2014</v>
      </c>
      <c r="D22" s="266">
        <v>128182.06</v>
      </c>
      <c r="E22" s="266">
        <v>128182.06</v>
      </c>
      <c r="F22" s="265">
        <f t="shared" si="0"/>
        <v>100</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105" t="s">
        <v>680</v>
      </c>
      <c r="C23" s="186" t="s">
        <v>2015</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105" t="s">
        <v>2017</v>
      </c>
      <c r="C24" s="186" t="s">
        <v>2016</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105" t="s">
        <v>684</v>
      </c>
      <c r="C25" s="186" t="s">
        <v>2018</v>
      </c>
      <c r="D25" s="266">
        <v>5807.41</v>
      </c>
      <c r="E25" s="266">
        <v>20021.61</v>
      </c>
      <c r="F25" s="265">
        <f t="shared" si="0"/>
        <v>344.75971216084281</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105" t="s">
        <v>686</v>
      </c>
      <c r="C26" s="186" t="s">
        <v>2019</v>
      </c>
      <c r="D26" s="266">
        <v>101829.66</v>
      </c>
      <c r="E26" s="266">
        <v>115656.01</v>
      </c>
      <c r="F26" s="265">
        <f t="shared" si="0"/>
        <v>113.57792022481465</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105" t="s">
        <v>688</v>
      </c>
      <c r="C27" s="186" t="s">
        <v>2020</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105" t="s">
        <v>2022</v>
      </c>
      <c r="C28" s="186" t="s">
        <v>2021</v>
      </c>
      <c r="D28" s="266">
        <v>358801.88</v>
      </c>
      <c r="E28" s="266">
        <v>388610.02</v>
      </c>
      <c r="F28" s="265">
        <f t="shared" si="0"/>
        <v>108.30768779695357</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105"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105" t="s">
        <v>692</v>
      </c>
      <c r="C30" s="186" t="s">
        <v>2025</v>
      </c>
      <c r="D30" s="266">
        <v>18299.3</v>
      </c>
      <c r="E30" s="266">
        <v>18299.3</v>
      </c>
      <c r="F30" s="265">
        <f t="shared" si="0"/>
        <v>100</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105" t="s">
        <v>2027</v>
      </c>
      <c r="C31" s="186" t="s">
        <v>2026</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105" t="s">
        <v>696</v>
      </c>
      <c r="C32" s="186" t="s">
        <v>2028</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105" t="s">
        <v>698</v>
      </c>
      <c r="C33" s="186" t="s">
        <v>2029</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105" t="s">
        <v>2031</v>
      </c>
      <c r="C34" s="186" t="s">
        <v>2030</v>
      </c>
      <c r="D34" s="266">
        <v>18299.3</v>
      </c>
      <c r="E34" s="266">
        <v>18299.3</v>
      </c>
      <c r="F34" s="265">
        <f t="shared" si="0"/>
        <v>100</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105" t="s">
        <v>2033</v>
      </c>
      <c r="C35" s="186" t="s">
        <v>2032</v>
      </c>
      <c r="D35" s="156">
        <f>SUM(D36:D39)-D40</f>
        <v>18528.730000000003</v>
      </c>
      <c r="E35" s="156">
        <f>SUM(E36:E39)-E40</f>
        <v>24982.5</v>
      </c>
      <c r="F35" s="265">
        <f t="shared" si="0"/>
        <v>134.83115140649141</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105" t="s">
        <v>783</v>
      </c>
      <c r="C36" s="186" t="s">
        <v>2034</v>
      </c>
      <c r="D36" s="266">
        <v>40577.33</v>
      </c>
      <c r="E36" s="266">
        <v>47031.1</v>
      </c>
      <c r="F36" s="265">
        <f t="shared" si="0"/>
        <v>115.90486609148508</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105" t="s">
        <v>704</v>
      </c>
      <c r="C37" s="186" t="s">
        <v>2035</v>
      </c>
      <c r="D37" s="266">
        <v>0</v>
      </c>
      <c r="E37" s="266">
        <v>0</v>
      </c>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105" t="s">
        <v>706</v>
      </c>
      <c r="C38" s="186" t="s">
        <v>2036</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105" t="s">
        <v>708</v>
      </c>
      <c r="C39" s="186" t="s">
        <v>2037</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105" t="s">
        <v>2039</v>
      </c>
      <c r="C40" s="186" t="s">
        <v>2038</v>
      </c>
      <c r="D40" s="266">
        <v>22048.6</v>
      </c>
      <c r="E40" s="266">
        <v>22048.6</v>
      </c>
      <c r="F40" s="265">
        <f t="shared" si="1"/>
        <v>100</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105" t="s">
        <v>712</v>
      </c>
      <c r="C42" s="186" t="s">
        <v>2042</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105" t="s">
        <v>714</v>
      </c>
      <c r="C43" s="186" t="s">
        <v>2043</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105" t="s">
        <v>2045</v>
      </c>
      <c r="C44" s="186" t="s">
        <v>2044</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105" t="s">
        <v>2047</v>
      </c>
      <c r="C45" s="186" t="s">
        <v>2046</v>
      </c>
      <c r="D45" s="156">
        <f>SUM(D46:D49)-D50</f>
        <v>92.91</v>
      </c>
      <c r="E45" s="156">
        <f>SUM(E46:E49)-E50</f>
        <v>92.91</v>
      </c>
      <c r="F45" s="265">
        <f t="shared" si="1"/>
        <v>100</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105" t="s">
        <v>718</v>
      </c>
      <c r="C46" s="186" t="s">
        <v>2048</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105" t="s">
        <v>2050</v>
      </c>
      <c r="C47" s="186" t="s">
        <v>2049</v>
      </c>
      <c r="D47" s="266">
        <v>92.91</v>
      </c>
      <c r="E47" s="266">
        <v>92.91</v>
      </c>
      <c r="F47" s="265">
        <f t="shared" si="1"/>
        <v>100</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105" t="s">
        <v>722</v>
      </c>
      <c r="C48" s="186" t="s">
        <v>2051</v>
      </c>
      <c r="D48" s="266">
        <v>0</v>
      </c>
      <c r="E48" s="266">
        <v>0</v>
      </c>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105" t="s">
        <v>724</v>
      </c>
      <c r="C49" s="186" t="s">
        <v>2052</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105" t="s">
        <v>2054</v>
      </c>
      <c r="C50" s="186" t="s">
        <v>2053</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105" t="s">
        <v>2056</v>
      </c>
      <c r="C51" s="186" t="s">
        <v>2055</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105" t="s">
        <v>2058</v>
      </c>
      <c r="C52" s="186" t="s">
        <v>2057</v>
      </c>
      <c r="D52" s="156">
        <f>SUM(D53:D54)-D55</f>
        <v>431.24000000000524</v>
      </c>
      <c r="E52" s="156">
        <f>SUM(E53:E54)-E55</f>
        <v>0</v>
      </c>
      <c r="F52" s="265">
        <f t="shared" si="1"/>
        <v>0</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105" t="s">
        <v>2060</v>
      </c>
      <c r="C53" s="186" t="s">
        <v>2059</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105" t="s">
        <v>2062</v>
      </c>
      <c r="C54" s="186" t="s">
        <v>2061</v>
      </c>
      <c r="D54" s="266">
        <v>70964.070000000007</v>
      </c>
      <c r="E54" s="266">
        <v>107721</v>
      </c>
      <c r="F54" s="265">
        <f t="shared" si="1"/>
        <v>151.79653590894657</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105" t="s">
        <v>2064</v>
      </c>
      <c r="C55" s="186" t="s">
        <v>2063</v>
      </c>
      <c r="D55" s="266">
        <v>70532.83</v>
      </c>
      <c r="E55" s="266">
        <v>107721</v>
      </c>
      <c r="F55" s="265">
        <f t="shared" si="1"/>
        <v>152.72462483073485</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105" t="s">
        <v>2066</v>
      </c>
      <c r="C56" s="186" t="s">
        <v>2065</v>
      </c>
      <c r="D56" s="156">
        <f>SUM(D57:D62)</f>
        <v>2405.6</v>
      </c>
      <c r="E56" s="156">
        <f>SUM(E57:E62)</f>
        <v>2405.6</v>
      </c>
      <c r="F56" s="265">
        <f t="shared" si="1"/>
        <v>100</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105" t="s">
        <v>2068</v>
      </c>
      <c r="C57" s="186" t="s">
        <v>2067</v>
      </c>
      <c r="D57" s="266">
        <v>0</v>
      </c>
      <c r="E57" s="266">
        <v>0</v>
      </c>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105" t="s">
        <v>2070</v>
      </c>
      <c r="C58" s="186" t="s">
        <v>2069</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105" t="s">
        <v>2072</v>
      </c>
      <c r="C59" s="186" t="s">
        <v>2071</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105" t="s">
        <v>2074</v>
      </c>
      <c r="C60" s="186" t="s">
        <v>2073</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105" t="s">
        <v>2076</v>
      </c>
      <c r="C61" s="186" t="s">
        <v>2075</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105" t="s">
        <v>2078</v>
      </c>
      <c r="C62" s="186" t="s">
        <v>2077</v>
      </c>
      <c r="D62" s="266">
        <v>2405.6</v>
      </c>
      <c r="E62" s="266">
        <v>2405.6</v>
      </c>
      <c r="F62" s="265">
        <f t="shared" si="1"/>
        <v>100</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105" t="s">
        <v>2080</v>
      </c>
      <c r="C63" s="186" t="s">
        <v>2079</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105" t="s">
        <v>2082</v>
      </c>
      <c r="C64" s="186" t="s">
        <v>2081</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105" t="s">
        <v>2084</v>
      </c>
      <c r="C65" s="186" t="s">
        <v>2083</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105" t="s">
        <v>2086</v>
      </c>
      <c r="C66" s="186" t="s">
        <v>2085</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105" t="s">
        <v>2088</v>
      </c>
      <c r="C67" s="186" t="s">
        <v>2087</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105" t="s">
        <v>2090</v>
      </c>
      <c r="C68" s="186" t="s">
        <v>2089</v>
      </c>
      <c r="D68" s="156">
        <f>D69+D78+D87+D118+D134+D146+D164+D170</f>
        <v>183376.12</v>
      </c>
      <c r="E68" s="156">
        <f>E69+E78+E87+E118+E134+E146+E164+E170</f>
        <v>236769.96</v>
      </c>
      <c r="F68" s="265">
        <f t="shared" si="1"/>
        <v>129.11711732149203</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105" t="s">
        <v>2095</v>
      </c>
      <c r="C71" s="186" t="s">
        <v>2094</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105" t="s">
        <v>2097</v>
      </c>
      <c r="C72" s="186" t="s">
        <v>2096</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105" t="s">
        <v>2099</v>
      </c>
      <c r="C73" s="186" t="s">
        <v>2098</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105" t="s">
        <v>2101</v>
      </c>
      <c r="C74" s="186" t="s">
        <v>2100</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105" t="s">
        <v>2103</v>
      </c>
      <c r="C75" s="186" t="s">
        <v>2102</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105" t="s">
        <v>2105</v>
      </c>
      <c r="C76" s="186" t="s">
        <v>2104</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105" t="s">
        <v>2107</v>
      </c>
      <c r="C77" s="186" t="s">
        <v>2106</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105" t="s">
        <v>2109</v>
      </c>
      <c r="C78" s="186" t="s">
        <v>2108</v>
      </c>
      <c r="D78" s="156">
        <f>D79+SUM(D82:D84)-D85+D86</f>
        <v>26879.94</v>
      </c>
      <c r="E78" s="156">
        <f>E79+SUM(E82:E84)-E85+E86</f>
        <v>25051.11</v>
      </c>
      <c r="F78" s="265">
        <f t="shared" si="2"/>
        <v>93.19630177745934</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105"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105"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105"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105" t="s">
        <v>2119</v>
      </c>
      <c r="C83" s="186" t="s">
        <v>2118</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105" t="s">
        <v>2121</v>
      </c>
      <c r="C84" s="186" t="s">
        <v>2120</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105" t="s">
        <v>2123</v>
      </c>
      <c r="C85" s="186" t="s">
        <v>2122</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105" t="s">
        <v>2125</v>
      </c>
      <c r="C86" s="186" t="s">
        <v>2124</v>
      </c>
      <c r="D86" s="266">
        <v>26879.94</v>
      </c>
      <c r="E86" s="266">
        <v>25051.11</v>
      </c>
      <c r="F86" s="265">
        <f t="shared" si="2"/>
        <v>93.19630177745934</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105" t="s">
        <v>2131</v>
      </c>
      <c r="C89" s="186" t="s">
        <v>2130</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105" t="s">
        <v>2133</v>
      </c>
      <c r="C90" s="186" t="s">
        <v>2132</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105" t="s">
        <v>2135</v>
      </c>
      <c r="C91" s="186" t="s">
        <v>2134</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105" t="s">
        <v>2137</v>
      </c>
      <c r="C92" s="186" t="s">
        <v>2136</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105" t="s">
        <v>2139</v>
      </c>
      <c r="C93" s="186" t="s">
        <v>2138</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105" t="s">
        <v>2141</v>
      </c>
      <c r="C94" s="186" t="s">
        <v>2140</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105" t="s">
        <v>2143</v>
      </c>
      <c r="C95" s="186" t="s">
        <v>2142</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105" t="s">
        <v>2145</v>
      </c>
      <c r="C96" s="186" t="s">
        <v>2144</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105" t="s">
        <v>2147</v>
      </c>
      <c r="C97" s="186" t="s">
        <v>2146</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105" t="s">
        <v>2149</v>
      </c>
      <c r="C98" s="186" t="s">
        <v>2148</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105" t="s">
        <v>2151</v>
      </c>
      <c r="C99" s="186" t="s">
        <v>2150</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105" t="s">
        <v>2153</v>
      </c>
      <c r="C100" s="186" t="s">
        <v>2152</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105" t="s">
        <v>2155</v>
      </c>
      <c r="C101" s="186" t="s">
        <v>2154</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105" t="s">
        <v>2157</v>
      </c>
      <c r="C102" s="186" t="s">
        <v>2156</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105" t="s">
        <v>2159</v>
      </c>
      <c r="C103" s="186" t="s">
        <v>2158</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105" t="s">
        <v>2161</v>
      </c>
      <c r="C104" s="186" t="s">
        <v>2160</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105" t="s">
        <v>2163</v>
      </c>
      <c r="C105" s="186" t="s">
        <v>2162</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105" t="s">
        <v>2167</v>
      </c>
      <c r="C107" s="186" t="s">
        <v>2166</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105" t="s">
        <v>2169</v>
      </c>
      <c r="C108" s="186" t="s">
        <v>2168</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105" t="s">
        <v>2171</v>
      </c>
      <c r="C109" s="186" t="s">
        <v>2170</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105" t="s">
        <v>2173</v>
      </c>
      <c r="C110" s="186" t="s">
        <v>2172</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105" t="s">
        <v>2175</v>
      </c>
      <c r="C111" s="186" t="s">
        <v>2174</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105" t="s">
        <v>2177</v>
      </c>
      <c r="C112" s="186" t="s">
        <v>2176</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105" t="s">
        <v>2179</v>
      </c>
      <c r="C113" s="186" t="s">
        <v>2178</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105" t="s">
        <v>2181</v>
      </c>
      <c r="C114" s="186" t="s">
        <v>2180</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105" t="s">
        <v>2183</v>
      </c>
      <c r="C115" s="186" t="s">
        <v>2182</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105" t="s">
        <v>2185</v>
      </c>
      <c r="C116" s="186" t="s">
        <v>2184</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105" t="s">
        <v>2187</v>
      </c>
      <c r="C117" s="186" t="s">
        <v>2186</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105" t="s">
        <v>2193</v>
      </c>
      <c r="C120" s="186" t="s">
        <v>2192</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105" t="s">
        <v>2195</v>
      </c>
      <c r="C121" s="186" t="s">
        <v>2194</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105" t="s">
        <v>2197</v>
      </c>
      <c r="C122" s="186" t="s">
        <v>2196</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105" t="s">
        <v>2199</v>
      </c>
      <c r="C123" s="186" t="s">
        <v>2198</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105" t="s">
        <v>2201</v>
      </c>
      <c r="C124" s="186" t="s">
        <v>2200</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105" t="s">
        <v>2203</v>
      </c>
      <c r="C125" s="186" t="s">
        <v>2202</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105" t="s">
        <v>2193</v>
      </c>
      <c r="C127" s="186" t="s">
        <v>2206</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105" t="s">
        <v>2195</v>
      </c>
      <c r="C128" s="186" t="s">
        <v>2207</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105" t="s">
        <v>2197</v>
      </c>
      <c r="C129" s="186" t="s">
        <v>2208</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105" t="s">
        <v>2199</v>
      </c>
      <c r="C130" s="186" t="s">
        <v>2209</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105" t="s">
        <v>2201</v>
      </c>
      <c r="C131" s="186" t="s">
        <v>2210</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105" t="s">
        <v>2203</v>
      </c>
      <c r="C132" s="186" t="s">
        <v>2211</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105" t="s">
        <v>2213</v>
      </c>
      <c r="C133" s="186" t="s">
        <v>2212</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105" t="s">
        <v>954</v>
      </c>
      <c r="C136" s="186" t="s">
        <v>2218</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105" t="s">
        <v>956</v>
      </c>
      <c r="C137" s="186" t="s">
        <v>2219</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105" t="s">
        <v>958</v>
      </c>
      <c r="C138" s="186" t="s">
        <v>2220</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105" t="s">
        <v>1170</v>
      </c>
      <c r="C139" s="186" t="s">
        <v>2221</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105" t="s">
        <v>1180</v>
      </c>
      <c r="C141" s="186" t="s">
        <v>2223</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105" t="s">
        <v>1176</v>
      </c>
      <c r="C143" s="186" t="s">
        <v>2226</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105" t="s">
        <v>972</v>
      </c>
      <c r="C144" s="186" t="s">
        <v>2227</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105" t="s">
        <v>2229</v>
      </c>
      <c r="C145" s="186" t="s">
        <v>2228</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105" t="s">
        <v>2231</v>
      </c>
      <c r="C146" s="186" t="s">
        <v>2230</v>
      </c>
      <c r="D146" s="156">
        <f>SUM(D147:D149)+SUM(D158:D162)-D163</f>
        <v>52170.879999999997</v>
      </c>
      <c r="E146" s="156">
        <f>SUM(E147:E149)+SUM(E158:E162)-E163</f>
        <v>82682.09</v>
      </c>
      <c r="F146" s="265">
        <f t="shared" si="4"/>
        <v>158.48321899113068</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105" t="s">
        <v>2233</v>
      </c>
      <c r="C147" s="186" t="s">
        <v>2232</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105" t="s">
        <v>2235</v>
      </c>
      <c r="C148" s="186" t="s">
        <v>2234</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105" t="s">
        <v>2237</v>
      </c>
      <c r="C149" s="186" t="s">
        <v>2236</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105" t="s">
        <v>2239</v>
      </c>
      <c r="C150" s="186" t="s">
        <v>2238</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105" t="s">
        <v>2241</v>
      </c>
      <c r="C151" s="186" t="s">
        <v>2240</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105" t="s">
        <v>2243</v>
      </c>
      <c r="C152" s="186" t="s">
        <v>2242</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105" t="s">
        <v>2245</v>
      </c>
      <c r="C153" s="186" t="s">
        <v>2244</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105" t="s">
        <v>2247</v>
      </c>
      <c r="C154" s="186" t="s">
        <v>2246</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105" t="s">
        <v>2249</v>
      </c>
      <c r="C155" s="186" t="s">
        <v>2248</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105" t="s">
        <v>2251</v>
      </c>
      <c r="C156" s="186" t="s">
        <v>2250</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105" t="s">
        <v>2253</v>
      </c>
      <c r="C157" s="186" t="s">
        <v>2252</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105" t="s">
        <v>2255</v>
      </c>
      <c r="C158" s="186" t="s">
        <v>2254</v>
      </c>
      <c r="D158" s="266">
        <v>185.79</v>
      </c>
      <c r="E158" s="266">
        <v>0</v>
      </c>
      <c r="F158" s="265">
        <f t="shared" si="4"/>
        <v>0</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v>12382.68</v>
      </c>
      <c r="E159" s="266">
        <v>0</v>
      </c>
      <c r="F159" s="265">
        <f t="shared" si="4"/>
        <v>0</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105" t="s">
        <v>2259</v>
      </c>
      <c r="C160" s="186" t="s">
        <v>2258</v>
      </c>
      <c r="D160" s="266">
        <v>3666.02</v>
      </c>
      <c r="E160" s="266">
        <v>17149.64</v>
      </c>
      <c r="F160" s="265">
        <f t="shared" si="4"/>
        <v>467.79995744704064</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105" t="s">
        <v>2261</v>
      </c>
      <c r="C161" s="186" t="s">
        <v>2260</v>
      </c>
      <c r="D161" s="266">
        <v>42709.07</v>
      </c>
      <c r="E161" s="266">
        <v>72305.13</v>
      </c>
      <c r="F161" s="265">
        <f t="shared" si="4"/>
        <v>169.29689642036226</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105" t="s">
        <v>2263</v>
      </c>
      <c r="C162" s="186" t="s">
        <v>2262</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105" t="s">
        <v>2265</v>
      </c>
      <c r="C163" s="186" t="s">
        <v>2264</v>
      </c>
      <c r="D163" s="266">
        <v>6772.68</v>
      </c>
      <c r="E163" s="266">
        <v>6772.68</v>
      </c>
      <c r="F163" s="265">
        <f t="shared" si="4"/>
        <v>100</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105" t="s">
        <v>2267</v>
      </c>
      <c r="C164" s="186" t="s">
        <v>2266</v>
      </c>
      <c r="D164" s="156">
        <f>SUM(D165:D168)-D169</f>
        <v>1895</v>
      </c>
      <c r="E164" s="156">
        <f>SUM(E165:E168)-E169</f>
        <v>2351.9</v>
      </c>
      <c r="F164" s="265">
        <f t="shared" si="4"/>
        <v>124.11081794195252</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105" t="s">
        <v>2269</v>
      </c>
      <c r="C165" s="186" t="s">
        <v>2268</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105" t="s">
        <v>2271</v>
      </c>
      <c r="C166" s="186" t="s">
        <v>2270</v>
      </c>
      <c r="D166" s="266">
        <v>1895</v>
      </c>
      <c r="E166" s="266">
        <v>2351.9</v>
      </c>
      <c r="F166" s="265">
        <f t="shared" ref="F166:F173" si="5">IF(D166&gt;0,IF(E166/D166&gt;=100,"&gt;&gt;100",E166/D166*100),"-")</f>
        <v>124.11081794195252</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105" t="s">
        <v>2273</v>
      </c>
      <c r="C167" s="186" t="s">
        <v>2272</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105" t="s">
        <v>2275</v>
      </c>
      <c r="C168" s="186" t="s">
        <v>2274</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105" t="s">
        <v>2277</v>
      </c>
      <c r="C169" s="186" t="s">
        <v>2276</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105" t="s">
        <v>2278</v>
      </c>
      <c r="C170" s="186" t="s">
        <v>1290</v>
      </c>
      <c r="D170" s="156">
        <f>SUM(D171:D173)</f>
        <v>102430.3</v>
      </c>
      <c r="E170" s="156">
        <f>SUM(E171:E173)</f>
        <v>126684.86</v>
      </c>
      <c r="F170" s="265">
        <f t="shared" si="5"/>
        <v>123.67908714511233</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105" t="s">
        <v>2280</v>
      </c>
      <c r="C171" s="186" t="s">
        <v>2279</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105" t="s">
        <v>2282</v>
      </c>
      <c r="C172" s="186" t="s">
        <v>2281</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105" t="s">
        <v>2284</v>
      </c>
      <c r="C173" s="186" t="s">
        <v>2283</v>
      </c>
      <c r="D173" s="266">
        <v>102430.3</v>
      </c>
      <c r="E173" s="266">
        <v>126684.86</v>
      </c>
      <c r="F173" s="265">
        <f t="shared" si="5"/>
        <v>123.67908714511233</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2285</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1390905.7099999997</v>
      </c>
      <c r="E175" s="156">
        <f>E176+E237</f>
        <v>1493620.27</v>
      </c>
      <c r="F175" s="265">
        <f t="shared" ref="F175:F206" si="6">IF(D175&gt;0,IF(E175/D175&gt;=100,"&gt;&gt;100",E175/D175*100),"-")</f>
        <v>107.38472487829533</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105" t="s">
        <v>2289</v>
      </c>
      <c r="C176" s="186" t="s">
        <v>2288</v>
      </c>
      <c r="D176" s="156">
        <f>D177+D189+D190+D206+D234</f>
        <v>163334.9</v>
      </c>
      <c r="E176" s="156">
        <f>E177+E189+E190+E206+E234</f>
        <v>200567.72</v>
      </c>
      <c r="F176" s="265">
        <f t="shared" si="6"/>
        <v>122.79538543201728</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105" t="s">
        <v>2291</v>
      </c>
      <c r="C177" s="186" t="s">
        <v>2290</v>
      </c>
      <c r="D177" s="156">
        <f>SUM(D178:D180)+SUM(D184:D188)</f>
        <v>163334.9</v>
      </c>
      <c r="E177" s="156">
        <f>SUM(E178:E180)+SUM(E184:E188)</f>
        <v>200567.72</v>
      </c>
      <c r="F177" s="265">
        <f t="shared" si="6"/>
        <v>122.79538543201728</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105" t="s">
        <v>2293</v>
      </c>
      <c r="C178" s="186" t="s">
        <v>2292</v>
      </c>
      <c r="D178" s="266">
        <v>99776.18</v>
      </c>
      <c r="E178" s="266">
        <v>136398.31</v>
      </c>
      <c r="F178" s="265">
        <f t="shared" si="6"/>
        <v>136.70428152290458</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105" t="s">
        <v>2295</v>
      </c>
      <c r="C179" s="186" t="s">
        <v>2294</v>
      </c>
      <c r="D179" s="266">
        <v>36151.1</v>
      </c>
      <c r="E179" s="266">
        <v>37065.839999999997</v>
      </c>
      <c r="F179" s="265">
        <f t="shared" si="6"/>
        <v>102.53032411185275</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105" t="s">
        <v>2297</v>
      </c>
      <c r="C180" s="186" t="s">
        <v>2296</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105"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105"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105" t="s">
        <v>2303</v>
      </c>
      <c r="C183" s="186" t="s">
        <v>2302</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105" t="s">
        <v>2305</v>
      </c>
      <c r="C184" s="186" t="s">
        <v>2304</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105" t="s">
        <v>2307</v>
      </c>
      <c r="C185" s="186" t="s">
        <v>2306</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105" t="s">
        <v>2309</v>
      </c>
      <c r="C186" s="186" t="s">
        <v>2308</v>
      </c>
      <c r="D186" s="266">
        <v>207.81</v>
      </c>
      <c r="E186" s="266">
        <v>104.17</v>
      </c>
      <c r="F186" s="265">
        <f t="shared" si="6"/>
        <v>50.127520331071651</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105"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105" t="s">
        <v>2313</v>
      </c>
      <c r="C188" s="186" t="s">
        <v>2312</v>
      </c>
      <c r="D188" s="266">
        <v>27199.81</v>
      </c>
      <c r="E188" s="266">
        <v>26999.4</v>
      </c>
      <c r="F188" s="265">
        <f t="shared" si="6"/>
        <v>99.263193382600832</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105" t="s">
        <v>2315</v>
      </c>
      <c r="C189" s="186" t="s">
        <v>2314</v>
      </c>
      <c r="D189" s="266">
        <v>0</v>
      </c>
      <c r="E189" s="266">
        <v>0</v>
      </c>
      <c r="F189" s="265" t="str">
        <f t="shared" si="6"/>
        <v>-</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105" t="s">
        <v>2321</v>
      </c>
      <c r="C192" s="186" t="s">
        <v>2320</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105" t="s">
        <v>2323</v>
      </c>
      <c r="C193" s="186" t="s">
        <v>2322</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105" t="s">
        <v>2325</v>
      </c>
      <c r="C194" s="186" t="s">
        <v>2324</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105" t="s">
        <v>2327</v>
      </c>
      <c r="C195" s="186" t="s">
        <v>2326</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105" t="s">
        <v>2329</v>
      </c>
      <c r="C196" s="186" t="s">
        <v>2328</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105" t="s">
        <v>2331</v>
      </c>
      <c r="C197" s="186" t="s">
        <v>2330</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105" t="s">
        <v>2321</v>
      </c>
      <c r="C199" s="186" t="s">
        <v>2334</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105" t="s">
        <v>2323</v>
      </c>
      <c r="C200" s="186" t="s">
        <v>2335</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105" t="s">
        <v>2325</v>
      </c>
      <c r="C201" s="186" t="s">
        <v>2336</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105" t="s">
        <v>2327</v>
      </c>
      <c r="C202" s="186" t="s">
        <v>2337</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105" t="s">
        <v>2329</v>
      </c>
      <c r="C203" s="186" t="s">
        <v>2338</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105" t="s">
        <v>2331</v>
      </c>
      <c r="C204" s="186" t="s">
        <v>2339</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105" t="s">
        <v>2341</v>
      </c>
      <c r="C205" s="186" t="s">
        <v>2340</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105" t="s">
        <v>2347</v>
      </c>
      <c r="C208" s="186" t="s">
        <v>2346</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105" t="s">
        <v>2349</v>
      </c>
      <c r="C209" s="186" t="s">
        <v>2348</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105" t="s">
        <v>2351</v>
      </c>
      <c r="C210" s="186" t="s">
        <v>2350</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105" t="s">
        <v>2353</v>
      </c>
      <c r="C211" s="186" t="s">
        <v>2352</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105" t="s">
        <v>2355</v>
      </c>
      <c r="C212" s="186" t="s">
        <v>2354</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105" t="s">
        <v>2357</v>
      </c>
      <c r="C213" s="186" t="s">
        <v>2356</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105" t="s">
        <v>2359</v>
      </c>
      <c r="C214" s="186" t="s">
        <v>2358</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105" t="s">
        <v>2361</v>
      </c>
      <c r="C215" s="186" t="s">
        <v>2360</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105" t="s">
        <v>2363</v>
      </c>
      <c r="C216" s="186" t="s">
        <v>2362</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105" t="s">
        <v>2365</v>
      </c>
      <c r="C217" s="186" t="s">
        <v>2364</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105" t="s">
        <v>2367</v>
      </c>
      <c r="C218" s="186" t="s">
        <v>2366</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105" t="s">
        <v>2369</v>
      </c>
      <c r="C219" s="186" t="s">
        <v>2368</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105" t="s">
        <v>2371</v>
      </c>
      <c r="C220" s="186" t="s">
        <v>2370</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105" t="s">
        <v>2373</v>
      </c>
      <c r="C221" s="186" t="s">
        <v>2372</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105" t="s">
        <v>2375</v>
      </c>
      <c r="C222" s="186" t="s">
        <v>2374</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105" t="s">
        <v>2381</v>
      </c>
      <c r="C225" s="186" t="s">
        <v>2380</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105" t="s">
        <v>2383</v>
      </c>
      <c r="C226" s="186" t="s">
        <v>2382</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105" t="s">
        <v>2385</v>
      </c>
      <c r="C227" s="186" t="s">
        <v>2384</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105" t="s">
        <v>2387</v>
      </c>
      <c r="C228" s="186" t="s">
        <v>2386</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105" t="s">
        <v>2389</v>
      </c>
      <c r="C229" s="186" t="s">
        <v>2388</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105" t="s">
        <v>2391</v>
      </c>
      <c r="C230" s="186" t="s">
        <v>2390</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105" t="s">
        <v>2393</v>
      </c>
      <c r="C231" s="186" t="s">
        <v>2392</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105" t="s">
        <v>2395</v>
      </c>
      <c r="C232" s="186" t="s">
        <v>2394</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105" t="s">
        <v>2397</v>
      </c>
      <c r="C233" s="186" t="s">
        <v>2396</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105" t="s">
        <v>2401</v>
      </c>
      <c r="C235" s="186" t="s">
        <v>2400</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105" t="s">
        <v>2403</v>
      </c>
      <c r="C236" s="186" t="s">
        <v>2402</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105" t="s">
        <v>2405</v>
      </c>
      <c r="C237" s="186" t="s">
        <v>2404</v>
      </c>
      <c r="D237" s="156">
        <f>+D238+D245-D254+SUM(D255:D257)</f>
        <v>1227570.8099999998</v>
      </c>
      <c r="E237" s="156">
        <f>+E238+E245-E254+SUM(E255:E257)</f>
        <v>1293052.55</v>
      </c>
      <c r="F237" s="265">
        <f t="shared" si="7"/>
        <v>105.33425358981941</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105" t="s">
        <v>2407</v>
      </c>
      <c r="C238" s="186" t="s">
        <v>2406</v>
      </c>
      <c r="D238" s="156">
        <f>D239-D242</f>
        <v>1206567.69</v>
      </c>
      <c r="E238" s="156">
        <f>E239-E242</f>
        <v>1256319.6499999999</v>
      </c>
      <c r="F238" s="265">
        <f t="shared" si="7"/>
        <v>104.12342883141517</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105" t="s">
        <v>2409</v>
      </c>
      <c r="C239" s="186" t="s">
        <v>2408</v>
      </c>
      <c r="D239" s="156">
        <f>SUM(D240:D241)</f>
        <v>1206567.69</v>
      </c>
      <c r="E239" s="156">
        <f>SUM(E240:E241)</f>
        <v>1256319.6499999999</v>
      </c>
      <c r="F239" s="265">
        <f t="shared" ref="F239:F260" si="8">IF(D239&gt;0,IF(E239/D239&gt;=100,"&gt;&gt;100",E239/D239*100),"-")</f>
        <v>104.12342883141517</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105" t="s">
        <v>2411</v>
      </c>
      <c r="C240" s="186" t="s">
        <v>2410</v>
      </c>
      <c r="D240" s="266">
        <v>759504.12</v>
      </c>
      <c r="E240" s="266">
        <v>809256.08</v>
      </c>
      <c r="F240" s="265">
        <f t="shared" si="8"/>
        <v>106.55058461039026</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105" t="s">
        <v>2413</v>
      </c>
      <c r="C241" s="186" t="s">
        <v>2412</v>
      </c>
      <c r="D241" s="266">
        <v>447063.57</v>
      </c>
      <c r="E241" s="266">
        <v>447063.57</v>
      </c>
      <c r="F241" s="265">
        <f t="shared" si="8"/>
        <v>100</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105" t="s">
        <v>2417</v>
      </c>
      <c r="C243" s="186" t="s">
        <v>2416</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105" t="s">
        <v>2419</v>
      </c>
      <c r="C244" s="186" t="s">
        <v>2418</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105" t="s">
        <v>2421</v>
      </c>
      <c r="C245" s="186" t="s">
        <v>2420</v>
      </c>
      <c r="D245" s="156">
        <f>D246-D250</f>
        <v>10117.490000000002</v>
      </c>
      <c r="E245" s="156">
        <f>E246-E250</f>
        <v>24004.030000000002</v>
      </c>
      <c r="F245" s="265">
        <f t="shared" si="8"/>
        <v>237.25281665709579</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105" t="s">
        <v>2423</v>
      </c>
      <c r="C246" s="186" t="s">
        <v>2422</v>
      </c>
      <c r="D246" s="156">
        <f>SUM(D247:D249)</f>
        <v>27837.620000000003</v>
      </c>
      <c r="E246" s="156">
        <f>SUM(E247:E249)</f>
        <v>41724.160000000003</v>
      </c>
      <c r="F246" s="265">
        <f t="shared" si="8"/>
        <v>149.88407773365682</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105" t="s">
        <v>2424</v>
      </c>
      <c r="C247" s="186" t="s">
        <v>622</v>
      </c>
      <c r="D247" s="266">
        <v>26185.22</v>
      </c>
      <c r="E247" s="266">
        <v>40071.760000000002</v>
      </c>
      <c r="F247" s="265">
        <f t="shared" si="8"/>
        <v>153.03197758124622</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105" t="s">
        <v>2425</v>
      </c>
      <c r="C248" s="186" t="s">
        <v>822</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105" t="s">
        <v>2426</v>
      </c>
      <c r="C249" s="186" t="s">
        <v>1270</v>
      </c>
      <c r="D249" s="266">
        <v>1652.4</v>
      </c>
      <c r="E249" s="266">
        <v>1652.4</v>
      </c>
      <c r="F249" s="265">
        <f t="shared" si="8"/>
        <v>100</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105" t="s">
        <v>2428</v>
      </c>
      <c r="C250" s="186" t="s">
        <v>2427</v>
      </c>
      <c r="D250" s="156">
        <f>SUM(D251:D253)</f>
        <v>17720.13</v>
      </c>
      <c r="E250" s="156">
        <f>SUM(E251:E253)</f>
        <v>17720.13</v>
      </c>
      <c r="F250" s="265">
        <f t="shared" si="8"/>
        <v>100</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105" t="s">
        <v>2429</v>
      </c>
      <c r="C251" s="186" t="s">
        <v>624</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105" t="s">
        <v>2430</v>
      </c>
      <c r="C252" s="186" t="s">
        <v>824</v>
      </c>
      <c r="D252" s="266">
        <v>17720.13</v>
      </c>
      <c r="E252" s="266">
        <v>17720.13</v>
      </c>
      <c r="F252" s="265">
        <f t="shared" si="8"/>
        <v>100</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105" t="s">
        <v>2431</v>
      </c>
      <c r="C253" s="186" t="s">
        <v>1272</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105" t="s">
        <v>2433</v>
      </c>
      <c r="C254" s="186" t="s">
        <v>2432</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105" t="s">
        <v>2434</v>
      </c>
      <c r="C255" s="186" t="s">
        <v>626</v>
      </c>
      <c r="D255" s="266">
        <v>8533.73</v>
      </c>
      <c r="E255" s="266">
        <v>10376.969999999999</v>
      </c>
      <c r="F255" s="265">
        <f t="shared" si="8"/>
        <v>121.5994647123825</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105" t="s">
        <v>2435</v>
      </c>
      <c r="C256" s="186" t="s">
        <v>826</v>
      </c>
      <c r="D256" s="266">
        <v>2351.9</v>
      </c>
      <c r="E256" s="266">
        <v>2351.9</v>
      </c>
      <c r="F256" s="265">
        <f t="shared" si="8"/>
        <v>100</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105" t="s">
        <v>2437</v>
      </c>
      <c r="C257" s="186" t="s">
        <v>2436</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105" t="s">
        <v>2439</v>
      </c>
      <c r="C258" s="186" t="s">
        <v>2438</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105" t="s">
        <v>2441</v>
      </c>
      <c r="C259" s="186" t="s">
        <v>2440</v>
      </c>
      <c r="D259" s="156">
        <f>D260</f>
        <v>4493.1000000000004</v>
      </c>
      <c r="E259" s="156">
        <f>E260</f>
        <v>4493.1000000000004</v>
      </c>
      <c r="F259" s="265">
        <f t="shared" si="8"/>
        <v>100</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2442</v>
      </c>
      <c r="B260" s="270" t="s">
        <v>2443</v>
      </c>
      <c r="C260" s="186" t="s">
        <v>2442</v>
      </c>
      <c r="D260" s="271">
        <v>4493.1000000000004</v>
      </c>
      <c r="E260" s="271">
        <v>4493.1000000000004</v>
      </c>
      <c r="F260" s="272">
        <f t="shared" si="8"/>
        <v>100</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1292</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105" t="s">
        <v>2445</v>
      </c>
      <c r="C262" s="186" t="s">
        <v>2446</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105" t="s">
        <v>2447</v>
      </c>
      <c r="C263" s="186" t="s">
        <v>2448</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105" t="s">
        <v>2450</v>
      </c>
      <c r="C264" s="186" t="s">
        <v>2451</v>
      </c>
      <c r="D264" s="266">
        <v>58943.56</v>
      </c>
      <c r="E264" s="266">
        <v>89454.77</v>
      </c>
      <c r="F264" s="265">
        <f t="shared" si="9"/>
        <v>151.76343268034711</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105" t="s">
        <v>2452</v>
      </c>
      <c r="C265" s="186" t="s">
        <v>2453</v>
      </c>
      <c r="D265" s="266">
        <v>0</v>
      </c>
      <c r="E265" s="266">
        <v>0</v>
      </c>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105" t="s">
        <v>2455</v>
      </c>
      <c r="C266" s="186" t="s">
        <v>2456</v>
      </c>
      <c r="D266" s="266">
        <v>1895</v>
      </c>
      <c r="E266" s="266">
        <v>2351.9</v>
      </c>
      <c r="F266" s="265">
        <f t="shared" si="9"/>
        <v>124.11081794195252</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105" t="s">
        <v>2457</v>
      </c>
      <c r="C267" s="186" t="s">
        <v>2458</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105" t="s">
        <v>2460</v>
      </c>
      <c r="C268" s="186" t="s">
        <v>2459</v>
      </c>
      <c r="D268" s="266">
        <v>26879.94</v>
      </c>
      <c r="E268" s="266">
        <v>25051.11</v>
      </c>
      <c r="F268" s="265">
        <f t="shared" si="9"/>
        <v>93.19630177745934</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105" t="s">
        <v>2462</v>
      </c>
      <c r="C269" s="186" t="s">
        <v>2461</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105" t="s">
        <v>2464</v>
      </c>
      <c r="C270" s="186" t="s">
        <v>2463</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105" t="s">
        <v>2466</v>
      </c>
      <c r="C271" s="186" t="s">
        <v>2465</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105" t="s">
        <v>2468</v>
      </c>
      <c r="C272" s="186" t="s">
        <v>2467</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105" t="s">
        <v>2470</v>
      </c>
      <c r="C273" s="186" t="s">
        <v>2469</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105" t="s">
        <v>2472</v>
      </c>
      <c r="C274" s="186" t="s">
        <v>2471</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105" t="s">
        <v>2474</v>
      </c>
      <c r="C275" s="186" t="s">
        <v>2473</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105" t="s">
        <v>2476</v>
      </c>
      <c r="C276" s="186" t="s">
        <v>2475</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105" t="s">
        <v>2478</v>
      </c>
      <c r="C277" s="186" t="s">
        <v>2477</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105" t="s">
        <v>2480</v>
      </c>
      <c r="C278" s="186" t="s">
        <v>2479</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105" t="s">
        <v>2482</v>
      </c>
      <c r="C279" s="186" t="s">
        <v>2481</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105" t="s">
        <v>2484</v>
      </c>
      <c r="C280" s="186" t="s">
        <v>2483</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105" t="s">
        <v>2486</v>
      </c>
      <c r="C281" s="186" t="s">
        <v>2485</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105" t="s">
        <v>2488</v>
      </c>
      <c r="C282" s="186" t="s">
        <v>2487</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105" t="s">
        <v>2490</v>
      </c>
      <c r="C283" s="186" t="s">
        <v>2489</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105" t="s">
        <v>2492</v>
      </c>
      <c r="C284" s="186" t="s">
        <v>2491</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105" t="s">
        <v>2494</v>
      </c>
      <c r="C285" s="186" t="s">
        <v>2493</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105" t="s">
        <v>2496</v>
      </c>
      <c r="C286" s="186" t="s">
        <v>2495</v>
      </c>
      <c r="D286" s="266">
        <v>0</v>
      </c>
      <c r="E286" s="266">
        <v>0</v>
      </c>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105" t="s">
        <v>2498</v>
      </c>
      <c r="C287" s="186" t="s">
        <v>2499</v>
      </c>
      <c r="D287" s="266">
        <v>163334.9</v>
      </c>
      <c r="E287" s="266">
        <v>0</v>
      </c>
      <c r="F287" s="265">
        <f t="shared" si="9"/>
        <v>0</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105" t="s">
        <v>2500</v>
      </c>
      <c r="C288" s="186" t="s">
        <v>2501</v>
      </c>
      <c r="D288" s="266">
        <v>0</v>
      </c>
      <c r="E288" s="188">
        <v>200567.72</v>
      </c>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105" t="s">
        <v>2503</v>
      </c>
      <c r="C289" s="186" t="s">
        <v>2504</v>
      </c>
      <c r="D289" s="266">
        <v>0</v>
      </c>
      <c r="E289" s="266">
        <v>0</v>
      </c>
      <c r="F289" s="265" t="str">
        <f t="shared" si="9"/>
        <v>-</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105" t="s">
        <v>2505</v>
      </c>
      <c r="C290" s="186" t="s">
        <v>2506</v>
      </c>
      <c r="D290" s="266">
        <v>0</v>
      </c>
      <c r="E290" s="266">
        <v>0</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105" t="s">
        <v>2508</v>
      </c>
      <c r="C291" s="186" t="s">
        <v>2509</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105" t="s">
        <v>2510</v>
      </c>
      <c r="C292" s="186" t="s">
        <v>2511</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105" t="s">
        <v>2513</v>
      </c>
      <c r="C293" s="186" t="s">
        <v>2514</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105" t="s">
        <v>2515</v>
      </c>
      <c r="C294" s="186" t="s">
        <v>2516</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v>0</v>
      </c>
      <c r="E297" s="266">
        <v>2000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v>27199.81</v>
      </c>
      <c r="E302" s="266">
        <v>24999.4</v>
      </c>
      <c r="F302" s="265">
        <f t="shared" si="10"/>
        <v>91.910200843314712</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2559</v>
      </c>
      <c r="B322" s="277" t="s">
        <v>2560</v>
      </c>
      <c r="C322" s="190" t="s">
        <v>2559</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2" priority="2" operator="lessThan">
      <formula>0</formula>
    </cfRule>
  </conditionalFormatting>
  <conditionalFormatting sqref="D175:E236">
    <cfRule type="cellIs" dxfId="21" priority="3" operator="lessThan">
      <formula>0</formula>
    </cfRule>
  </conditionalFormatting>
  <conditionalFormatting sqref="D240:E244">
    <cfRule type="cellIs" dxfId="20" priority="4" operator="lessThan">
      <formula>0</formula>
    </cfRule>
  </conditionalFormatting>
  <conditionalFormatting sqref="D246:E260">
    <cfRule type="cellIs" dxfId="19" priority="5" operator="lessThan">
      <formula>0</formula>
    </cfRule>
  </conditionalFormatting>
  <conditionalFormatting sqref="D262:E287 D289:E322 D288">
    <cfRule type="cellIs" dxfId="18" priority="6" operator="lessThan">
      <formula>0</formula>
    </cfRule>
  </conditionalFormatting>
  <conditionalFormatting sqref="E288">
    <cfRule type="cellIs" dxfId="0" priority="1" operator="lessThan">
      <formula>-0.001</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A2" sqref="A2:F2 A2:F2 A2:F2"/>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41</v>
      </c>
      <c r="C3" s="91" t="s">
        <v>42</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81"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81"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81"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81"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81"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81"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81"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81"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81"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81"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81"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81"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81"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81"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81"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81"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81"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81"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81"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81"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81"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81"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81"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81"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81"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81"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81"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81"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81"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81"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81"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81"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81"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81"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81"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81"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81"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81"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81"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81"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81"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81"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81"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81"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81"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81"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81"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81"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81"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81"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81"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81"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81"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81"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81"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81"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81"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81"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81"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81"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81"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81"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81"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81"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81"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81"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81"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81"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81"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81"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81"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81"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81"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81"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81"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81"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81"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81"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81"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81"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81"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81"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81"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81"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81"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81"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81"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81"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81"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81"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81"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81"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81"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81"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81"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81"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81"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81"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81"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81"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81"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81"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81"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81"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81"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81"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81"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81" t="s">
        <v>2760</v>
      </c>
      <c r="C114" s="168" t="s">
        <v>2759</v>
      </c>
      <c r="D114" s="169">
        <f>D115+D118+D121+D122+SUM(D125:D128)</f>
        <v>1448268.03</v>
      </c>
      <c r="E114" s="169">
        <f>E115+E118+E121+E122+SUM(E125:E128)</f>
        <v>2008347.65</v>
      </c>
      <c r="F114" s="129">
        <f t="shared" si="3"/>
        <v>138.6723733727658</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81" t="s">
        <v>2762</v>
      </c>
      <c r="C115" s="168" t="s">
        <v>2761</v>
      </c>
      <c r="D115" s="169">
        <f>SUM(D116:D117)</f>
        <v>1448268.03</v>
      </c>
      <c r="E115" s="169">
        <f>SUM(E116:E117)</f>
        <v>2008347.65</v>
      </c>
      <c r="F115" s="129">
        <f t="shared" si="3"/>
        <v>138.6723733727658</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81" t="s">
        <v>2764</v>
      </c>
      <c r="C116" s="168" t="s">
        <v>2763</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81" t="s">
        <v>2766</v>
      </c>
      <c r="C117" s="168" t="s">
        <v>2765</v>
      </c>
      <c r="D117" s="170">
        <v>1448268.03</v>
      </c>
      <c r="E117" s="170">
        <v>2008347.65</v>
      </c>
      <c r="F117" s="129">
        <f t="shared" si="3"/>
        <v>138.6723733727658</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81"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81"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81"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81"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81"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81"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81"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81"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81" t="s">
        <v>2784</v>
      </c>
      <c r="C126" s="168" t="s">
        <v>2783</v>
      </c>
      <c r="D126" s="170">
        <v>0</v>
      </c>
      <c r="E126" s="170">
        <v>0</v>
      </c>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81"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81"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81"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81"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81"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81"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81"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81"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81"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81"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81"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81"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81"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1448268.03</v>
      </c>
      <c r="E141" s="174">
        <f>E5+E22+E28+E35+E75+E82+E89+E107+E114+E129</f>
        <v>2008347.65</v>
      </c>
      <c r="F141" s="175">
        <f t="shared" si="4"/>
        <v>138.6723733727658</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D12" sqref="D12"/>
    </sheetView>
  </sheetViews>
  <sheetFormatPr defaultColWidth="20.140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1" t="s">
        <v>2814</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41</v>
      </c>
      <c r="C3" s="91" t="s">
        <v>42</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2817</v>
      </c>
      <c r="B5" s="181" t="s">
        <v>2818</v>
      </c>
      <c r="C5" s="182" t="s">
        <v>2817</v>
      </c>
      <c r="D5" s="165">
        <f>D6+D22</f>
        <v>53198.78</v>
      </c>
      <c r="E5" s="183">
        <f>E6+E22</f>
        <v>0</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53198.78</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53198.78</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v>0</v>
      </c>
      <c r="E8" s="188">
        <v>0</v>
      </c>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v>53198.78</v>
      </c>
      <c r="E9" s="188">
        <v>0</v>
      </c>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v>0</v>
      </c>
      <c r="E10" s="188">
        <v>0</v>
      </c>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v>0</v>
      </c>
      <c r="E11" s="188">
        <v>0</v>
      </c>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v>0</v>
      </c>
      <c r="E12" s="188">
        <v>0</v>
      </c>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v>0</v>
      </c>
      <c r="E13" s="188">
        <v>0</v>
      </c>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v>0</v>
      </c>
      <c r="E15" s="188">
        <v>0</v>
      </c>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v>0</v>
      </c>
      <c r="E16" s="188">
        <v>0</v>
      </c>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v>0</v>
      </c>
      <c r="E17" s="188">
        <v>0</v>
      </c>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v>0</v>
      </c>
      <c r="E18" s="188">
        <v>0</v>
      </c>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v>0</v>
      </c>
      <c r="E19" s="188">
        <v>0</v>
      </c>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v>0</v>
      </c>
      <c r="E20" s="188">
        <v>0</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v>0</v>
      </c>
      <c r="E21" s="188">
        <v>0</v>
      </c>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0</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0</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0</v>
      </c>
      <c r="E25" s="188">
        <v>0</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v>0</v>
      </c>
      <c r="E26" s="188">
        <v>0</v>
      </c>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v>0</v>
      </c>
      <c r="E27" s="188">
        <v>0</v>
      </c>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v>0</v>
      </c>
      <c r="E28" s="188">
        <v>0</v>
      </c>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v>0</v>
      </c>
      <c r="E29" s="188">
        <v>0</v>
      </c>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v>0</v>
      </c>
      <c r="E31" s="188">
        <v>0</v>
      </c>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v>0</v>
      </c>
      <c r="E32" s="188">
        <v>0</v>
      </c>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v>0</v>
      </c>
      <c r="E33" s="188">
        <v>0</v>
      </c>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v>0</v>
      </c>
      <c r="E34" s="188">
        <v>0</v>
      </c>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v>0</v>
      </c>
      <c r="E35" s="188">
        <v>0</v>
      </c>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v>0</v>
      </c>
      <c r="E36" s="188">
        <v>0</v>
      </c>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v>0</v>
      </c>
      <c r="E37" s="188">
        <v>0</v>
      </c>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v>0</v>
      </c>
      <c r="E40" s="188">
        <v>0</v>
      </c>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v>0</v>
      </c>
      <c r="E41" s="188">
        <v>0</v>
      </c>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v>0</v>
      </c>
      <c r="E42" s="188">
        <v>0</v>
      </c>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v>0</v>
      </c>
      <c r="E43" s="188">
        <v>0</v>
      </c>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v>0</v>
      </c>
      <c r="E45" s="188">
        <v>0</v>
      </c>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v>0</v>
      </c>
      <c r="E46" s="188">
        <v>0</v>
      </c>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v>0</v>
      </c>
      <c r="E47" s="188">
        <v>0</v>
      </c>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v>0</v>
      </c>
      <c r="E48" s="192">
        <v>0</v>
      </c>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20.140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1" t="s">
        <v>2885</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41</v>
      </c>
      <c r="C3" s="91" t="s">
        <v>42</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163334.9</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2056315.83</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0</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2034477.61</v>
      </c>
      <c r="E8" s="75"/>
      <c r="F8" s="75"/>
      <c r="G8" s="75"/>
      <c r="H8" s="75"/>
      <c r="I8" s="75"/>
      <c r="J8" s="75"/>
      <c r="K8" s="75"/>
      <c r="L8" s="75"/>
      <c r="M8" s="75"/>
      <c r="N8" s="75"/>
      <c r="O8" s="75"/>
      <c r="P8" s="75"/>
      <c r="Q8" s="75"/>
      <c r="R8" s="75"/>
      <c r="S8" s="75"/>
      <c r="T8" s="75"/>
      <c r="U8" s="75"/>
    </row>
    <row r="9" spans="1:24" ht="12.75" customHeight="1" x14ac:dyDescent="0.2">
      <c r="A9" s="211" t="s">
        <v>2292</v>
      </c>
      <c r="B9" s="81" t="s">
        <v>2293</v>
      </c>
      <c r="C9" s="209" t="s">
        <v>2895</v>
      </c>
      <c r="D9" s="188">
        <v>1518309.73</v>
      </c>
      <c r="E9" s="75"/>
      <c r="F9" s="75"/>
      <c r="G9" s="75"/>
      <c r="H9" s="75"/>
      <c r="I9" s="75"/>
      <c r="J9" s="75"/>
      <c r="K9" s="75"/>
      <c r="L9" s="75"/>
      <c r="M9" s="75"/>
      <c r="N9" s="75"/>
      <c r="O9" s="75"/>
      <c r="P9" s="75"/>
      <c r="Q9" s="75"/>
      <c r="R9" s="75"/>
      <c r="S9" s="75"/>
      <c r="T9" s="75"/>
      <c r="U9" s="75"/>
    </row>
    <row r="10" spans="1:24" ht="12.75" customHeight="1" x14ac:dyDescent="0.2">
      <c r="A10" s="211" t="s">
        <v>2294</v>
      </c>
      <c r="B10" s="81" t="s">
        <v>2295</v>
      </c>
      <c r="C10" s="209" t="s">
        <v>2896</v>
      </c>
      <c r="D10" s="188">
        <v>446874.07</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81" t="s">
        <v>2897</v>
      </c>
      <c r="C11" s="209" t="s">
        <v>2898</v>
      </c>
      <c r="D11" s="188">
        <v>0</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81"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81"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81" t="s">
        <v>2309</v>
      </c>
      <c r="C14" s="209" t="s">
        <v>2902</v>
      </c>
      <c r="D14" s="188">
        <v>56280.23</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81"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81" t="s">
        <v>2313</v>
      </c>
      <c r="C16" s="209" t="s">
        <v>2904</v>
      </c>
      <c r="D16" s="188">
        <v>13013.58</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21838.22</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81"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81"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81"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81"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81"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2019083.0100000002</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1997244.7900000003</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81" t="s">
        <v>2293</v>
      </c>
      <c r="C27" s="209" t="s">
        <v>2927</v>
      </c>
      <c r="D27" s="188">
        <v>1481687.6</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81" t="s">
        <v>2295</v>
      </c>
      <c r="C28" s="209" t="s">
        <v>2928</v>
      </c>
      <c r="D28" s="188">
        <v>445959.33</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81" t="s">
        <v>2897</v>
      </c>
      <c r="C29" s="209" t="s">
        <v>2929</v>
      </c>
      <c r="D29" s="188">
        <v>0</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81"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81"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81" t="s">
        <v>2309</v>
      </c>
      <c r="C32" s="209" t="s">
        <v>2932</v>
      </c>
      <c r="D32" s="188">
        <v>56383.87</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81"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81" t="s">
        <v>2313</v>
      </c>
      <c r="C34" s="209" t="s">
        <v>2934</v>
      </c>
      <c r="D34" s="188">
        <v>13213.99</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21838.22</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81"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81"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81"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81"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81"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200567.71999999974</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0</v>
      </c>
      <c r="E43" s="75"/>
      <c r="F43" s="75"/>
      <c r="G43" s="75"/>
      <c r="H43" s="75"/>
      <c r="I43" s="75"/>
      <c r="J43" s="75"/>
      <c r="K43" s="75"/>
      <c r="L43" s="75"/>
      <c r="M43" s="75"/>
      <c r="N43" s="75"/>
      <c r="O43" s="75"/>
      <c r="P43" s="75"/>
      <c r="Q43" s="75"/>
      <c r="R43" s="75"/>
      <c r="S43" s="75"/>
      <c r="T43" s="75"/>
      <c r="U43" s="75"/>
    </row>
    <row r="44" spans="1:21" ht="24"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1"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1"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1"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1"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1"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1"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1"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1"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0</v>
      </c>
      <c r="E55" s="75"/>
      <c r="F55" s="75"/>
      <c r="G55" s="75"/>
      <c r="H55" s="75"/>
      <c r="I55" s="75"/>
      <c r="J55" s="75"/>
      <c r="K55" s="75"/>
      <c r="L55" s="75"/>
      <c r="M55" s="75"/>
      <c r="N55" s="75"/>
      <c r="O55" s="75"/>
      <c r="P55" s="75"/>
      <c r="Q55" s="75"/>
      <c r="R55" s="75"/>
      <c r="S55" s="75"/>
      <c r="T55" s="75"/>
      <c r="U55" s="75"/>
    </row>
    <row r="56" spans="1:21" ht="12.75" customHeight="1" x14ac:dyDescent="0.2">
      <c r="A56" s="211"/>
      <c r="B56" s="81" t="s">
        <v>2950</v>
      </c>
      <c r="C56" s="209" t="s">
        <v>2968</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81" t="s">
        <v>2952</v>
      </c>
      <c r="C57" s="209" t="s">
        <v>2969</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1" t="s">
        <v>2954</v>
      </c>
      <c r="C58" s="209" t="s">
        <v>2970</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81"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81"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1"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1"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1"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1"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1"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1"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1"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1"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1"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1"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1"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1" t="s">
        <v>2950</v>
      </c>
      <c r="C76" s="209"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1"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1"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1"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1"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1"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1"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1"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1"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1"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1"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1"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81"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81"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81"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81"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81"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81"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81"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81"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81"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200567.72</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1" t="s">
        <v>2891</v>
      </c>
      <c r="C102" s="209"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81" t="s">
        <v>2872</v>
      </c>
      <c r="C103" s="209" t="s">
        <v>3024</v>
      </c>
      <c r="D103" s="188">
        <v>200567.72</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81" t="s">
        <v>2315</v>
      </c>
      <c r="C104" s="209" t="s">
        <v>3025</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8" zoomScale="98" zoomScaleNormal="98" workbookViewId="0">
      <selection activeCell="S73" sqref="S73"/>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9" t="s">
        <v>2885</v>
      </c>
      <c r="B1" s="335"/>
      <c r="C1" s="335"/>
      <c r="D1" s="335"/>
      <c r="E1" s="135" t="s">
        <v>3028</v>
      </c>
      <c r="F1" s="135"/>
      <c r="G1" s="135"/>
      <c r="H1" s="135"/>
      <c r="I1" s="135"/>
      <c r="J1" s="135"/>
      <c r="K1" s="135"/>
      <c r="L1" s="135"/>
      <c r="M1" s="135"/>
      <c r="N1" s="135"/>
      <c r="O1" s="135"/>
      <c r="P1" s="135"/>
    </row>
    <row r="2" spans="1:16" ht="37.5" customHeight="1" x14ac:dyDescent="0.2">
      <c r="A2" s="339" t="s">
        <v>3029</v>
      </c>
      <c r="B2" s="335"/>
      <c r="C2" s="335"/>
      <c r="D2" s="335"/>
    </row>
    <row r="3" spans="1:16" ht="29.25" customHeight="1" x14ac:dyDescent="0.2">
      <c r="A3" s="222" t="s">
        <v>3030</v>
      </c>
      <c r="B3" s="223" t="s">
        <v>3031</v>
      </c>
      <c r="C3" s="224" t="s">
        <v>3032</v>
      </c>
      <c r="D3" s="221"/>
      <c r="E3" s="225">
        <f>E4+E14+E20+E277+E312+E315+E317</f>
        <v>0</v>
      </c>
      <c r="F3" s="225">
        <f>F4+F14+F20+F277+F312+F315+F317</f>
        <v>3</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15911</v>
      </c>
      <c r="P3" s="135"/>
    </row>
    <row r="4" spans="1:16" ht="19.5" customHeight="1" x14ac:dyDescent="0.2">
      <c r="A4" s="340" t="s">
        <v>3033</v>
      </c>
      <c r="B4" s="341"/>
      <c r="C4" s="342"/>
      <c r="D4" s="221"/>
      <c r="E4" s="135">
        <f>SUM(E5:E13)</f>
        <v>0</v>
      </c>
      <c r="F4" s="135">
        <f>SUM(F5:F13)</f>
        <v>0</v>
      </c>
      <c r="G4" s="135"/>
      <c r="H4" s="135"/>
      <c r="I4" s="230" t="s">
        <v>3034</v>
      </c>
      <c r="J4" s="230" t="s">
        <v>3035</v>
      </c>
      <c r="K4" s="230" t="s">
        <v>3036</v>
      </c>
      <c r="L4" s="135"/>
      <c r="M4" s="135"/>
      <c r="N4" s="135"/>
      <c r="O4" s="135"/>
      <c r="P4" s="135"/>
    </row>
    <row r="5" spans="1:16"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6" t="s">
        <v>3046</v>
      </c>
      <c r="B14" s="337"/>
      <c r="C14" s="338"/>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3051</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6" t="s">
        <v>3052</v>
      </c>
      <c r="B20" s="337"/>
      <c r="C20" s="338"/>
      <c r="D20" s="221"/>
      <c r="E20" s="135">
        <f>SUM(E21:E276)</f>
        <v>0</v>
      </c>
      <c r="F20" s="135">
        <f>SUM(F21:F276)</f>
        <v>3</v>
      </c>
      <c r="G20" s="135"/>
      <c r="H20" s="135"/>
      <c r="I20" s="135"/>
      <c r="J20" s="135"/>
      <c r="K20" s="135"/>
      <c r="L20" s="135"/>
      <c r="M20" s="135"/>
      <c r="N20" s="135"/>
      <c r="O20" s="135"/>
      <c r="P20" s="135"/>
    </row>
    <row r="21" spans="1:16"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O.K.</v>
      </c>
      <c r="C217" s="243" t="s">
        <v>3249</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31">
        <v>182</v>
      </c>
      <c r="B220" s="232" t="str">
        <f t="shared" si="11"/>
        <v>Provjera</v>
      </c>
      <c r="C220" s="243" t="s">
        <v>3252</v>
      </c>
      <c r="D220" s="221"/>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Provjera</v>
      </c>
      <c r="C223" s="243" t="s">
        <v>3255</v>
      </c>
      <c r="D223" s="221"/>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6" t="s">
        <v>37</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6" t="s">
        <v>36</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6" t="s">
        <v>3344</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7"/>
      <c r="B319" s="254"/>
      <c r="C319" s="255"/>
      <c r="D319" s="221"/>
      <c r="E319" s="135"/>
      <c r="F319" s="135"/>
      <c r="G319" s="135"/>
      <c r="H319" s="135"/>
      <c r="I319" s="135"/>
      <c r="J319" s="135"/>
      <c r="K319" s="135"/>
      <c r="L319" s="135"/>
      <c r="M319" s="135"/>
      <c r="N319" s="135"/>
      <c r="O319" s="135"/>
      <c r="P319" s="135"/>
    </row>
    <row r="320" spans="1:16" ht="12.7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4" priority="1" operator="equal">
      <formula>"Pogreška"</formula>
    </cfRule>
    <cfRule type="cellIs" dxfId="13" priority="1" operator="equal">
      <formula>"Provjera"</formula>
    </cfRule>
  </conditionalFormatting>
  <conditionalFormatting sqref="B15:B19">
    <cfRule type="cellIs" dxfId="12" priority="2" operator="equal">
      <formula>"Pogreška"</formula>
    </cfRule>
    <cfRule type="cellIs" dxfId="11" priority="2" operator="equal">
      <formula>"Provjera"</formula>
    </cfRule>
  </conditionalFormatting>
  <conditionalFormatting sqref="B21:B276">
    <cfRule type="cellIs" dxfId="10" priority="3" operator="equal">
      <formula>"Pogreška"</formula>
    </cfRule>
    <cfRule type="cellIs" dxfId="9" priority="3" operator="equal">
      <formula>"Provjera"</formula>
    </cfRule>
  </conditionalFormatting>
  <conditionalFormatting sqref="B278:B311">
    <cfRule type="cellIs" dxfId="8" priority="4" operator="equal">
      <formula>"Pogreška"</formula>
    </cfRule>
    <cfRule type="cellIs" dxfId="7" priority="4" operator="equal">
      <formula>"Provjera"</formula>
    </cfRule>
  </conditionalFormatting>
  <conditionalFormatting sqref="B313:B314">
    <cfRule type="cellIs" dxfId="6" priority="5" operator="equal">
      <formula>"Pogreška"</formula>
    </cfRule>
    <cfRule type="cellIs" dxfId="5" priority="5" operator="equal">
      <formula>"Provjera"</formula>
    </cfRule>
  </conditionalFormatting>
  <conditionalFormatting sqref="B316">
    <cfRule type="cellIs" dxfId="4" priority="6" operator="equal">
      <formula>"Pogreška"</formula>
    </cfRule>
    <cfRule type="cellIs" dxfId="3" priority="6" operator="equal">
      <formula>"Provjera"</formula>
    </cfRule>
  </conditionalFormatting>
  <conditionalFormatting sqref="B318">
    <cfRule type="cellIs" dxfId="2" priority="7" operator="equal">
      <formula>"Provjera"</formula>
    </cfRule>
    <cfRule type="cellIs" dxfId="1"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6" t="s">
        <v>3346</v>
      </c>
      <c r="B1" s="346"/>
      <c r="C1" s="346"/>
    </row>
    <row r="2" spans="1:17" ht="33" customHeight="1" x14ac:dyDescent="0.2">
      <c r="A2" s="347" t="s">
        <v>3347</v>
      </c>
      <c r="B2" s="348"/>
      <c r="C2" s="344"/>
      <c r="D2" s="6"/>
      <c r="E2" s="6"/>
      <c r="F2" s="6"/>
      <c r="G2" s="6"/>
      <c r="H2" s="6"/>
      <c r="I2" s="6"/>
      <c r="J2" s="6"/>
      <c r="K2" s="6"/>
      <c r="L2" s="6"/>
      <c r="M2" s="6"/>
      <c r="N2" s="6"/>
      <c r="O2" s="6"/>
      <c r="P2" s="6"/>
      <c r="Q2" s="6"/>
    </row>
    <row r="3" spans="1:17" ht="18.75" customHeight="1" x14ac:dyDescent="0.2">
      <c r="A3" s="257" t="s">
        <v>3348</v>
      </c>
      <c r="B3" s="349" t="s">
        <v>3349</v>
      </c>
      <c r="C3" s="344"/>
      <c r="D3" s="6"/>
      <c r="E3" s="6"/>
      <c r="F3" s="6"/>
      <c r="G3" s="6"/>
      <c r="H3" s="6"/>
      <c r="I3" s="6"/>
      <c r="J3" s="6"/>
      <c r="K3" s="6"/>
      <c r="L3" s="6"/>
      <c r="M3" s="6"/>
      <c r="N3" s="6"/>
      <c r="O3" s="6"/>
      <c r="P3" s="6"/>
      <c r="Q3" s="6"/>
    </row>
    <row r="4" spans="1:17" ht="37.5" hidden="1" customHeight="1" x14ac:dyDescent="0.2">
      <c r="A4" s="258" t="s">
        <v>3350</v>
      </c>
      <c r="B4" s="343" t="s">
        <v>3351</v>
      </c>
      <c r="C4" s="344"/>
      <c r="D4" s="6"/>
      <c r="E4" s="6"/>
      <c r="F4" s="6"/>
      <c r="G4" s="6"/>
      <c r="H4" s="6"/>
      <c r="I4" s="6"/>
      <c r="J4" s="6"/>
      <c r="K4" s="6"/>
      <c r="L4" s="6"/>
      <c r="M4" s="6"/>
      <c r="N4" s="6"/>
      <c r="O4" s="6"/>
      <c r="P4" s="6"/>
      <c r="Q4" s="6"/>
    </row>
    <row r="5" spans="1:17" ht="48" hidden="1" customHeight="1" x14ac:dyDescent="0.2">
      <c r="A5" s="258" t="s">
        <v>3350</v>
      </c>
      <c r="B5" s="343" t="s">
        <v>3352</v>
      </c>
      <c r="C5" s="344"/>
      <c r="D5" s="6"/>
      <c r="E5" s="6"/>
      <c r="F5" s="6"/>
      <c r="G5" s="6"/>
      <c r="H5" s="6"/>
      <c r="I5" s="6"/>
      <c r="J5" s="6"/>
      <c r="K5" s="6"/>
      <c r="L5" s="6"/>
      <c r="M5" s="6"/>
      <c r="N5" s="6"/>
      <c r="O5" s="6"/>
      <c r="P5" s="6"/>
      <c r="Q5" s="6"/>
    </row>
    <row r="6" spans="1:17" ht="59.25" hidden="1" customHeight="1" x14ac:dyDescent="0.2">
      <c r="A6" s="258" t="s">
        <v>3350</v>
      </c>
      <c r="B6" s="343" t="s">
        <v>3353</v>
      </c>
      <c r="C6" s="344"/>
      <c r="D6" s="6"/>
      <c r="E6" s="6"/>
      <c r="F6" s="6"/>
      <c r="G6" s="6"/>
      <c r="H6" s="6"/>
      <c r="I6" s="6"/>
      <c r="J6" s="6"/>
      <c r="K6" s="6"/>
      <c r="L6" s="6"/>
      <c r="M6" s="6"/>
      <c r="N6" s="6"/>
      <c r="O6" s="6"/>
      <c r="P6" s="6"/>
      <c r="Q6" s="6"/>
    </row>
    <row r="7" spans="1:17" ht="48" hidden="1" customHeight="1" x14ac:dyDescent="0.2">
      <c r="A7" s="258" t="s">
        <v>3354</v>
      </c>
      <c r="B7" s="343" t="s">
        <v>3355</v>
      </c>
      <c r="C7" s="344"/>
      <c r="D7" s="6"/>
      <c r="E7" s="6"/>
      <c r="F7" s="6"/>
      <c r="G7" s="6"/>
      <c r="H7" s="6"/>
      <c r="I7" s="6"/>
      <c r="J7" s="6"/>
      <c r="K7" s="6"/>
      <c r="L7" s="6"/>
      <c r="M7" s="6"/>
      <c r="N7" s="6"/>
      <c r="O7" s="6"/>
      <c r="P7" s="6"/>
      <c r="Q7" s="6"/>
    </row>
    <row r="8" spans="1:17" ht="41.25" hidden="1" customHeight="1" x14ac:dyDescent="0.2">
      <c r="A8" s="258" t="s">
        <v>3356</v>
      </c>
      <c r="B8" s="343" t="s">
        <v>3357</v>
      </c>
      <c r="C8" s="344"/>
      <c r="D8" s="6"/>
      <c r="E8" s="6"/>
      <c r="F8" s="6"/>
      <c r="G8" s="6"/>
      <c r="H8" s="6"/>
      <c r="I8" s="6"/>
      <c r="J8" s="6"/>
      <c r="K8" s="6"/>
      <c r="L8" s="6"/>
      <c r="M8" s="6"/>
      <c r="N8" s="6"/>
      <c r="O8" s="6"/>
      <c r="P8" s="6"/>
      <c r="Q8" s="6"/>
    </row>
    <row r="9" spans="1:17" ht="59.25" hidden="1" customHeight="1" x14ac:dyDescent="0.2">
      <c r="A9" s="258" t="s">
        <v>3358</v>
      </c>
      <c r="B9" s="343" t="s">
        <v>3359</v>
      </c>
      <c r="C9" s="344"/>
      <c r="D9" s="6"/>
      <c r="E9" s="6"/>
      <c r="F9" s="6"/>
      <c r="G9" s="6"/>
      <c r="H9" s="6"/>
      <c r="I9" s="6"/>
      <c r="J9" s="6"/>
      <c r="K9" s="6"/>
      <c r="L9" s="6"/>
      <c r="M9" s="6"/>
      <c r="N9" s="6"/>
      <c r="O9" s="6"/>
      <c r="P9" s="6"/>
      <c r="Q9" s="6"/>
    </row>
    <row r="10" spans="1:17" ht="61.5" hidden="1" customHeight="1" x14ac:dyDescent="0.2">
      <c r="A10" s="258" t="s">
        <v>3358</v>
      </c>
      <c r="B10" s="343" t="s">
        <v>3360</v>
      </c>
      <c r="C10" s="344"/>
      <c r="D10" s="6"/>
      <c r="E10" s="6"/>
      <c r="F10" s="6"/>
      <c r="G10" s="6"/>
      <c r="H10" s="6"/>
      <c r="I10" s="6"/>
      <c r="J10" s="6"/>
      <c r="K10" s="6"/>
      <c r="L10" s="6"/>
      <c r="M10" s="6"/>
      <c r="N10" s="6"/>
      <c r="O10" s="6"/>
      <c r="P10" s="6"/>
      <c r="Q10" s="6"/>
    </row>
    <row r="11" spans="1:17" ht="43.5" hidden="1" customHeight="1" x14ac:dyDescent="0.2">
      <c r="A11" s="258" t="s">
        <v>3358</v>
      </c>
      <c r="B11" s="343" t="s">
        <v>3361</v>
      </c>
      <c r="C11" s="344"/>
      <c r="D11" s="6"/>
      <c r="E11" s="6"/>
      <c r="F11" s="6"/>
      <c r="G11" s="6"/>
      <c r="H11" s="6"/>
      <c r="I11" s="6"/>
      <c r="J11" s="6"/>
      <c r="K11" s="6"/>
      <c r="L11" s="6"/>
      <c r="M11" s="6"/>
      <c r="N11" s="6"/>
      <c r="O11" s="6"/>
      <c r="P11" s="6"/>
      <c r="Q11" s="6"/>
    </row>
    <row r="12" spans="1:17" ht="27.75" hidden="1" customHeight="1" x14ac:dyDescent="0.2">
      <c r="A12" s="258" t="s">
        <v>3362</v>
      </c>
      <c r="B12" s="343" t="s">
        <v>3363</v>
      </c>
      <c r="C12" s="344"/>
      <c r="D12" s="6"/>
      <c r="E12" s="6"/>
      <c r="F12" s="6"/>
      <c r="G12" s="6"/>
      <c r="H12" s="6"/>
      <c r="I12" s="6"/>
      <c r="J12" s="6"/>
      <c r="K12" s="6"/>
      <c r="L12" s="6"/>
      <c r="M12" s="6"/>
      <c r="N12" s="6"/>
      <c r="O12" s="6"/>
      <c r="P12" s="6"/>
      <c r="Q12" s="6"/>
    </row>
    <row r="13" spans="1:17" ht="27.75" hidden="1" customHeight="1" x14ac:dyDescent="0.2">
      <c r="A13" s="258" t="s">
        <v>3364</v>
      </c>
      <c r="B13" s="343" t="s">
        <v>3365</v>
      </c>
      <c r="C13" s="344"/>
      <c r="D13" s="6"/>
      <c r="E13" s="6"/>
      <c r="F13" s="6"/>
      <c r="G13" s="6"/>
      <c r="H13" s="6"/>
      <c r="I13" s="6"/>
      <c r="J13" s="6"/>
      <c r="K13" s="6"/>
      <c r="L13" s="6"/>
      <c r="M13" s="6"/>
      <c r="N13" s="6"/>
      <c r="O13" s="6"/>
      <c r="P13" s="6"/>
      <c r="Q13" s="6"/>
    </row>
    <row r="14" spans="1:17" ht="45.75" hidden="1" customHeight="1" x14ac:dyDescent="0.2">
      <c r="A14" s="258" t="s">
        <v>3366</v>
      </c>
      <c r="B14" s="343" t="s">
        <v>3367</v>
      </c>
      <c r="C14" s="344"/>
      <c r="D14" s="6"/>
      <c r="E14" s="6"/>
      <c r="F14" s="6"/>
      <c r="G14" s="6"/>
      <c r="H14" s="6"/>
      <c r="I14" s="6"/>
      <c r="J14" s="6"/>
      <c r="K14" s="6"/>
      <c r="L14" s="6"/>
      <c r="M14" s="6"/>
      <c r="N14" s="6"/>
      <c r="O14" s="6"/>
      <c r="P14" s="6"/>
      <c r="Q14" s="6"/>
    </row>
    <row r="15" spans="1:17" ht="45.75" hidden="1" customHeight="1" x14ac:dyDescent="0.2">
      <c r="A15" s="258" t="s">
        <v>3368</v>
      </c>
      <c r="B15" s="343" t="s">
        <v>3369</v>
      </c>
      <c r="C15" s="344"/>
      <c r="D15" s="6"/>
      <c r="E15" s="6"/>
      <c r="F15" s="6"/>
      <c r="G15" s="6"/>
      <c r="H15" s="6"/>
      <c r="I15" s="6"/>
      <c r="J15" s="6"/>
      <c r="K15" s="6"/>
      <c r="L15" s="6"/>
      <c r="M15" s="6"/>
      <c r="N15" s="6"/>
      <c r="O15" s="6"/>
      <c r="P15" s="6"/>
      <c r="Q15" s="6"/>
    </row>
    <row r="16" spans="1:17" ht="51" hidden="1" customHeight="1" x14ac:dyDescent="0.2">
      <c r="A16" s="258" t="s">
        <v>3370</v>
      </c>
      <c r="B16" s="343" t="s">
        <v>3371</v>
      </c>
      <c r="C16" s="344"/>
      <c r="D16" s="6"/>
      <c r="E16" s="6"/>
      <c r="F16" s="6"/>
      <c r="G16" s="6"/>
      <c r="H16" s="6"/>
      <c r="I16" s="6"/>
      <c r="J16" s="6"/>
      <c r="K16" s="6"/>
      <c r="L16" s="6"/>
      <c r="M16" s="6"/>
      <c r="N16" s="6"/>
      <c r="O16" s="6"/>
      <c r="P16" s="6"/>
      <c r="Q16" s="6"/>
    </row>
    <row r="17" spans="1:17" ht="27.75" hidden="1" customHeight="1" x14ac:dyDescent="0.2">
      <c r="A17" s="258" t="s">
        <v>3372</v>
      </c>
      <c r="B17" s="343" t="s">
        <v>3373</v>
      </c>
      <c r="C17" s="344"/>
      <c r="D17" s="6"/>
      <c r="E17" s="6"/>
      <c r="F17" s="6"/>
      <c r="G17" s="6"/>
      <c r="H17" s="6"/>
      <c r="I17" s="6"/>
      <c r="J17" s="6"/>
      <c r="K17" s="6"/>
      <c r="L17" s="6"/>
      <c r="M17" s="6"/>
      <c r="N17" s="6"/>
      <c r="O17" s="6"/>
      <c r="P17" s="6"/>
      <c r="Q17" s="6"/>
    </row>
    <row r="18" spans="1:17" ht="27.75" hidden="1" customHeight="1" x14ac:dyDescent="0.2">
      <c r="A18" s="258" t="s">
        <v>3374</v>
      </c>
      <c r="B18" s="343" t="s">
        <v>3375</v>
      </c>
      <c r="C18" s="344"/>
      <c r="D18" s="6"/>
      <c r="E18" s="6"/>
      <c r="F18" s="6"/>
      <c r="G18" s="6"/>
      <c r="H18" s="6"/>
      <c r="I18" s="6"/>
      <c r="J18" s="6"/>
      <c r="K18" s="6"/>
      <c r="L18" s="6"/>
      <c r="M18" s="6"/>
      <c r="N18" s="6"/>
      <c r="O18" s="6"/>
      <c r="P18" s="6"/>
      <c r="Q18" s="6"/>
    </row>
    <row r="19" spans="1:17" ht="45" hidden="1" customHeight="1" x14ac:dyDescent="0.2">
      <c r="A19" s="258" t="s">
        <v>3374</v>
      </c>
      <c r="B19" s="343" t="s">
        <v>3376</v>
      </c>
      <c r="C19" s="344"/>
      <c r="D19" s="6"/>
      <c r="E19" s="6"/>
      <c r="F19" s="6"/>
      <c r="G19" s="6"/>
      <c r="H19" s="6"/>
      <c r="I19" s="6"/>
      <c r="J19" s="6"/>
      <c r="K19" s="6"/>
      <c r="L19" s="6"/>
      <c r="M19" s="6"/>
      <c r="N19" s="6"/>
      <c r="O19" s="6"/>
      <c r="P19" s="6"/>
      <c r="Q19" s="6"/>
    </row>
    <row r="20" spans="1:17" ht="45" hidden="1" customHeight="1" x14ac:dyDescent="0.2">
      <c r="A20" s="258" t="s">
        <v>3377</v>
      </c>
      <c r="B20" s="343" t="s">
        <v>3378</v>
      </c>
      <c r="C20" s="344"/>
      <c r="D20" s="6"/>
      <c r="E20" s="6"/>
      <c r="F20" s="6"/>
      <c r="G20" s="6"/>
      <c r="H20" s="6"/>
      <c r="I20" s="6"/>
      <c r="J20" s="6"/>
      <c r="K20" s="6"/>
      <c r="L20" s="6"/>
      <c r="M20" s="6"/>
      <c r="N20" s="6"/>
      <c r="O20" s="6"/>
      <c r="P20" s="6"/>
      <c r="Q20" s="6"/>
    </row>
    <row r="21" spans="1:17" ht="30" hidden="1" customHeight="1" x14ac:dyDescent="0.2">
      <c r="A21" s="258" t="s">
        <v>3379</v>
      </c>
      <c r="B21" s="343" t="s">
        <v>3380</v>
      </c>
      <c r="C21" s="344"/>
      <c r="D21" s="6"/>
      <c r="E21" s="6"/>
      <c r="F21" s="6"/>
      <c r="G21" s="6"/>
      <c r="H21" s="6"/>
      <c r="I21" s="6"/>
      <c r="J21" s="6"/>
      <c r="K21" s="6"/>
      <c r="L21" s="6"/>
      <c r="M21" s="6"/>
      <c r="N21" s="6"/>
      <c r="O21" s="6"/>
      <c r="P21" s="6"/>
      <c r="Q21" s="6"/>
    </row>
    <row r="22" spans="1:17" ht="30" hidden="1" customHeight="1" x14ac:dyDescent="0.2">
      <c r="A22" s="258" t="s">
        <v>3381</v>
      </c>
      <c r="B22" s="343" t="s">
        <v>3382</v>
      </c>
      <c r="C22" s="344"/>
      <c r="D22" s="6"/>
      <c r="E22" s="6"/>
      <c r="F22" s="6"/>
      <c r="G22" s="6"/>
      <c r="H22" s="6"/>
      <c r="I22" s="6"/>
      <c r="J22" s="6"/>
      <c r="K22" s="6"/>
      <c r="L22" s="6"/>
      <c r="M22" s="6"/>
      <c r="N22" s="6"/>
      <c r="O22" s="6"/>
      <c r="P22" s="6"/>
      <c r="Q22" s="6"/>
    </row>
    <row r="23" spans="1:17" ht="30" hidden="1" customHeight="1" x14ac:dyDescent="0.2">
      <c r="A23" s="258" t="s">
        <v>3383</v>
      </c>
      <c r="B23" s="343" t="s">
        <v>3384</v>
      </c>
      <c r="C23" s="344"/>
      <c r="D23" s="6"/>
      <c r="E23" s="6"/>
      <c r="F23" s="6"/>
      <c r="G23" s="6"/>
      <c r="H23" s="6"/>
      <c r="I23" s="6"/>
      <c r="J23" s="6"/>
      <c r="K23" s="6"/>
      <c r="L23" s="6"/>
      <c r="M23" s="6"/>
      <c r="N23" s="6"/>
      <c r="O23" s="6"/>
      <c r="P23" s="6"/>
      <c r="Q23" s="6"/>
    </row>
    <row r="24" spans="1:17" ht="30" hidden="1" customHeight="1" x14ac:dyDescent="0.2">
      <c r="A24" s="258" t="s">
        <v>3385</v>
      </c>
      <c r="B24" s="343" t="s">
        <v>3386</v>
      </c>
      <c r="C24" s="344"/>
      <c r="D24" s="6"/>
      <c r="E24" s="6"/>
      <c r="F24" s="6"/>
      <c r="G24" s="6"/>
      <c r="H24" s="6"/>
      <c r="I24" s="6"/>
      <c r="J24" s="6"/>
      <c r="K24" s="6"/>
      <c r="L24" s="6"/>
      <c r="M24" s="6"/>
      <c r="N24" s="6"/>
      <c r="O24" s="6"/>
      <c r="P24" s="6"/>
      <c r="Q24" s="6"/>
    </row>
    <row r="25" spans="1:17" ht="30" hidden="1" customHeight="1" x14ac:dyDescent="0.2">
      <c r="A25" s="258" t="s">
        <v>3387</v>
      </c>
      <c r="B25" s="343" t="s">
        <v>3388</v>
      </c>
      <c r="C25" s="344"/>
      <c r="D25" s="6"/>
      <c r="E25" s="6"/>
      <c r="F25" s="6"/>
      <c r="G25" s="6"/>
      <c r="H25" s="6"/>
      <c r="I25" s="6"/>
      <c r="J25" s="6"/>
      <c r="K25" s="6"/>
      <c r="L25" s="6"/>
      <c r="M25" s="6"/>
      <c r="N25" s="6"/>
      <c r="O25" s="6"/>
      <c r="P25" s="6"/>
      <c r="Q25" s="6"/>
    </row>
    <row r="26" spans="1:17" ht="30" hidden="1" customHeight="1" x14ac:dyDescent="0.2">
      <c r="A26" s="258" t="s">
        <v>3389</v>
      </c>
      <c r="B26" s="343" t="s">
        <v>3390</v>
      </c>
      <c r="C26" s="344"/>
      <c r="D26" s="6"/>
      <c r="E26" s="6"/>
      <c r="F26" s="6"/>
      <c r="G26" s="6"/>
      <c r="H26" s="6"/>
      <c r="I26" s="6"/>
      <c r="J26" s="6"/>
      <c r="K26" s="6"/>
      <c r="L26" s="6"/>
      <c r="M26" s="6"/>
      <c r="N26" s="6"/>
      <c r="O26" s="6"/>
      <c r="P26" s="6"/>
      <c r="Q26" s="6"/>
    </row>
    <row r="27" spans="1:17" ht="70.5" hidden="1" customHeight="1" x14ac:dyDescent="0.2">
      <c r="A27" s="258" t="s">
        <v>3391</v>
      </c>
      <c r="B27" s="343" t="s">
        <v>3392</v>
      </c>
      <c r="C27" s="344"/>
      <c r="D27" s="6"/>
      <c r="E27" s="6"/>
      <c r="F27" s="6"/>
      <c r="G27" s="6"/>
      <c r="H27" s="6"/>
      <c r="I27" s="6"/>
      <c r="J27" s="6"/>
      <c r="K27" s="6"/>
      <c r="L27" s="6"/>
      <c r="M27" s="6"/>
      <c r="N27" s="6"/>
      <c r="O27" s="6"/>
      <c r="P27" s="6"/>
      <c r="Q27" s="6"/>
    </row>
    <row r="28" spans="1:17" ht="48" hidden="1" customHeight="1" x14ac:dyDescent="0.2">
      <c r="A28" s="258" t="s">
        <v>3393</v>
      </c>
      <c r="B28" s="343" t="s">
        <v>3394</v>
      </c>
      <c r="C28" s="344"/>
      <c r="D28" s="6"/>
      <c r="E28" s="6"/>
      <c r="F28" s="6"/>
      <c r="G28" s="6"/>
      <c r="H28" s="6"/>
      <c r="I28" s="6"/>
      <c r="J28" s="6"/>
      <c r="K28" s="6"/>
      <c r="L28" s="6"/>
      <c r="M28" s="6"/>
      <c r="N28" s="6"/>
      <c r="O28" s="6"/>
      <c r="P28" s="6"/>
      <c r="Q28" s="6"/>
    </row>
    <row r="29" spans="1:17" ht="100.5" hidden="1" customHeight="1" x14ac:dyDescent="0.2">
      <c r="A29" s="258" t="s">
        <v>3395</v>
      </c>
      <c r="B29" s="343" t="s">
        <v>3396</v>
      </c>
      <c r="C29" s="344"/>
      <c r="D29" s="6"/>
      <c r="E29" s="6"/>
      <c r="F29" s="6"/>
      <c r="G29" s="6"/>
      <c r="H29" s="6"/>
      <c r="I29" s="6"/>
      <c r="J29" s="6"/>
      <c r="K29" s="6"/>
      <c r="L29" s="6"/>
      <c r="M29" s="6"/>
      <c r="N29" s="6"/>
      <c r="O29" s="6"/>
      <c r="P29" s="6"/>
      <c r="Q29" s="6"/>
    </row>
    <row r="30" spans="1:17" ht="45" hidden="1" customHeight="1" x14ac:dyDescent="0.2">
      <c r="A30" s="258" t="s">
        <v>3397</v>
      </c>
      <c r="B30" s="343" t="s">
        <v>3398</v>
      </c>
      <c r="C30" s="344"/>
      <c r="D30" s="6"/>
      <c r="E30" s="6"/>
      <c r="F30" s="6"/>
      <c r="G30" s="6"/>
      <c r="H30" s="6"/>
      <c r="I30" s="6"/>
      <c r="J30" s="6"/>
      <c r="K30" s="6"/>
      <c r="L30" s="6"/>
      <c r="M30" s="6"/>
      <c r="N30" s="6"/>
      <c r="O30" s="6"/>
      <c r="P30" s="6"/>
      <c r="Q30" s="6"/>
    </row>
    <row r="31" spans="1:17" ht="45" hidden="1" customHeight="1" x14ac:dyDescent="0.2">
      <c r="A31" s="258" t="s">
        <v>3399</v>
      </c>
      <c r="B31" s="343" t="s">
        <v>3400</v>
      </c>
      <c r="C31" s="344"/>
      <c r="D31" s="6"/>
      <c r="E31" s="6"/>
      <c r="F31" s="6"/>
      <c r="G31" s="6"/>
      <c r="H31" s="6"/>
      <c r="I31" s="6"/>
      <c r="J31" s="6"/>
      <c r="K31" s="6"/>
      <c r="L31" s="6"/>
      <c r="M31" s="6"/>
      <c r="N31" s="6"/>
      <c r="O31" s="6"/>
      <c r="P31" s="6"/>
      <c r="Q31" s="6"/>
    </row>
    <row r="32" spans="1:17" ht="45" hidden="1" customHeight="1" x14ac:dyDescent="0.2">
      <c r="A32" s="258" t="s">
        <v>3401</v>
      </c>
      <c r="B32" s="343" t="s">
        <v>3402</v>
      </c>
      <c r="C32" s="344"/>
      <c r="D32" s="6"/>
      <c r="E32" s="6"/>
      <c r="F32" s="6"/>
      <c r="G32" s="6"/>
      <c r="H32" s="6"/>
      <c r="I32" s="6"/>
      <c r="J32" s="6"/>
      <c r="K32" s="6"/>
      <c r="L32" s="6"/>
      <c r="M32" s="6"/>
      <c r="N32" s="6"/>
      <c r="O32" s="6"/>
      <c r="P32" s="6"/>
      <c r="Q32" s="6"/>
    </row>
    <row r="33" spans="1:17" ht="72" hidden="1" customHeight="1" x14ac:dyDescent="0.2">
      <c r="A33" s="258" t="s">
        <v>3403</v>
      </c>
      <c r="B33" s="343" t="s">
        <v>3404</v>
      </c>
      <c r="C33" s="344"/>
      <c r="D33" s="6"/>
      <c r="E33" s="6"/>
      <c r="F33" s="6"/>
      <c r="G33" s="6"/>
      <c r="H33" s="6"/>
      <c r="I33" s="6"/>
      <c r="J33" s="6"/>
      <c r="K33" s="6"/>
      <c r="L33" s="6"/>
      <c r="M33" s="6"/>
      <c r="N33" s="6"/>
      <c r="O33" s="6"/>
      <c r="P33" s="6"/>
      <c r="Q33" s="6"/>
    </row>
    <row r="34" spans="1:17" ht="79.5" hidden="1" customHeight="1" x14ac:dyDescent="0.2">
      <c r="A34" s="258" t="s">
        <v>3405</v>
      </c>
      <c r="B34" s="343" t="s">
        <v>3406</v>
      </c>
      <c r="C34" s="344"/>
      <c r="D34" s="6"/>
      <c r="E34" s="6"/>
      <c r="F34" s="6"/>
      <c r="G34" s="6"/>
      <c r="H34" s="6"/>
      <c r="I34" s="6"/>
      <c r="J34" s="6"/>
      <c r="K34" s="6"/>
      <c r="L34" s="6"/>
      <c r="M34" s="6"/>
      <c r="N34" s="6"/>
      <c r="O34" s="6"/>
      <c r="P34" s="6"/>
      <c r="Q34" s="6"/>
    </row>
    <row r="35" spans="1:17" ht="70.5" hidden="1" customHeight="1" x14ac:dyDescent="0.2">
      <c r="A35" s="258" t="s">
        <v>3407</v>
      </c>
      <c r="B35" s="343" t="s">
        <v>3408</v>
      </c>
      <c r="C35" s="344"/>
      <c r="D35" s="6"/>
      <c r="E35" s="6"/>
      <c r="F35" s="6"/>
      <c r="G35" s="6"/>
      <c r="H35" s="6"/>
      <c r="I35" s="6"/>
      <c r="J35" s="6"/>
      <c r="K35" s="6"/>
      <c r="L35" s="6"/>
      <c r="M35" s="6"/>
      <c r="N35" s="6"/>
      <c r="O35" s="6"/>
      <c r="P35" s="6"/>
      <c r="Q35" s="6"/>
    </row>
    <row r="36" spans="1:17" ht="45.75" hidden="1" customHeight="1" x14ac:dyDescent="0.2">
      <c r="A36" s="258" t="s">
        <v>3409</v>
      </c>
      <c r="B36" s="343" t="s">
        <v>3410</v>
      </c>
      <c r="C36" s="344"/>
      <c r="D36" s="6"/>
      <c r="E36" s="6"/>
      <c r="F36" s="6"/>
      <c r="G36" s="6"/>
      <c r="H36" s="6"/>
      <c r="I36" s="6"/>
      <c r="J36" s="6"/>
      <c r="K36" s="6"/>
      <c r="L36" s="6"/>
      <c r="M36" s="6"/>
      <c r="N36" s="6"/>
      <c r="O36" s="6"/>
      <c r="P36" s="6"/>
      <c r="Q36" s="6"/>
    </row>
    <row r="37" spans="1:17" ht="54.75" hidden="1" customHeight="1" x14ac:dyDescent="0.2">
      <c r="A37" s="258" t="s">
        <v>3411</v>
      </c>
      <c r="B37" s="343" t="s">
        <v>3412</v>
      </c>
      <c r="C37" s="344"/>
      <c r="D37" s="6"/>
      <c r="E37" s="6"/>
      <c r="F37" s="6"/>
      <c r="G37" s="6"/>
      <c r="H37" s="6"/>
      <c r="I37" s="6"/>
      <c r="J37" s="6"/>
      <c r="K37" s="6"/>
      <c r="L37" s="6"/>
      <c r="M37" s="6"/>
      <c r="N37" s="6"/>
      <c r="O37" s="6"/>
      <c r="P37" s="6"/>
      <c r="Q37" s="6"/>
    </row>
    <row r="38" spans="1:17" ht="37.5" hidden="1" customHeight="1" x14ac:dyDescent="0.2">
      <c r="A38" s="258" t="s">
        <v>3413</v>
      </c>
      <c r="B38" s="343" t="s">
        <v>3414</v>
      </c>
      <c r="C38" s="344"/>
      <c r="D38" s="6"/>
      <c r="E38" s="6"/>
      <c r="F38" s="6"/>
      <c r="G38" s="6"/>
      <c r="H38" s="6"/>
      <c r="I38" s="6"/>
      <c r="J38" s="6"/>
      <c r="K38" s="6"/>
      <c r="L38" s="6"/>
      <c r="M38" s="6"/>
      <c r="N38" s="6"/>
      <c r="O38" s="6"/>
      <c r="P38" s="6"/>
      <c r="Q38" s="6"/>
    </row>
    <row r="39" spans="1:17" ht="61.5" hidden="1" customHeight="1" x14ac:dyDescent="0.2">
      <c r="A39" s="258" t="s">
        <v>3415</v>
      </c>
      <c r="B39" s="343" t="s">
        <v>3416</v>
      </c>
      <c r="C39" s="344"/>
      <c r="D39" s="6"/>
      <c r="E39" s="6"/>
      <c r="F39" s="6"/>
      <c r="G39" s="6"/>
      <c r="H39" s="6"/>
      <c r="I39" s="6"/>
      <c r="J39" s="6"/>
      <c r="K39" s="6"/>
      <c r="L39" s="6"/>
      <c r="M39" s="6"/>
      <c r="N39" s="6"/>
      <c r="O39" s="6"/>
      <c r="P39" s="6"/>
      <c r="Q39" s="6"/>
    </row>
    <row r="40" spans="1:17" ht="53.25" hidden="1" customHeight="1" x14ac:dyDescent="0.2">
      <c r="A40" s="258" t="s">
        <v>3417</v>
      </c>
      <c r="B40" s="343" t="s">
        <v>3418</v>
      </c>
      <c r="C40" s="344"/>
      <c r="D40" s="6"/>
      <c r="E40" s="6"/>
      <c r="F40" s="6"/>
      <c r="G40" s="6"/>
      <c r="H40" s="6"/>
      <c r="I40" s="6"/>
      <c r="J40" s="6"/>
      <c r="K40" s="6"/>
      <c r="L40" s="6"/>
      <c r="M40" s="6"/>
      <c r="N40" s="6"/>
      <c r="O40" s="6"/>
      <c r="P40" s="6"/>
      <c r="Q40" s="6"/>
    </row>
    <row r="41" spans="1:17" ht="73.5" hidden="1" customHeight="1" x14ac:dyDescent="0.2">
      <c r="A41" s="258" t="s">
        <v>3419</v>
      </c>
      <c r="B41" s="343" t="s">
        <v>3420</v>
      </c>
      <c r="C41" s="344"/>
      <c r="D41" s="6"/>
      <c r="E41" s="6"/>
      <c r="F41" s="6"/>
      <c r="G41" s="6"/>
      <c r="H41" s="6"/>
      <c r="I41" s="6"/>
      <c r="J41" s="6"/>
      <c r="K41" s="6"/>
      <c r="L41" s="6"/>
      <c r="M41" s="6"/>
      <c r="N41" s="6"/>
      <c r="O41" s="6"/>
      <c r="P41" s="6"/>
      <c r="Q41" s="6"/>
    </row>
    <row r="42" spans="1:17" ht="57.75" hidden="1" customHeight="1" x14ac:dyDescent="0.2">
      <c r="A42" s="258" t="s">
        <v>3421</v>
      </c>
      <c r="B42" s="343" t="s">
        <v>3422</v>
      </c>
      <c r="C42" s="344"/>
      <c r="D42" s="6"/>
      <c r="E42" s="6"/>
      <c r="F42" s="6"/>
      <c r="G42" s="6"/>
      <c r="H42" s="6"/>
      <c r="I42" s="6"/>
      <c r="J42" s="6"/>
      <c r="K42" s="6"/>
      <c r="L42" s="6"/>
      <c r="M42" s="6"/>
      <c r="N42" s="6"/>
      <c r="O42" s="6"/>
      <c r="P42" s="6"/>
      <c r="Q42" s="6"/>
    </row>
    <row r="43" spans="1:17" ht="84" hidden="1" customHeight="1" x14ac:dyDescent="0.2">
      <c r="A43" s="258" t="s">
        <v>3423</v>
      </c>
      <c r="B43" s="343" t="s">
        <v>3424</v>
      </c>
      <c r="C43" s="344"/>
      <c r="D43" s="6"/>
      <c r="E43" s="6"/>
      <c r="F43" s="6"/>
      <c r="G43" s="6"/>
      <c r="H43" s="6"/>
      <c r="I43" s="6"/>
      <c r="J43" s="6"/>
      <c r="K43" s="6"/>
      <c r="L43" s="6"/>
      <c r="M43" s="6"/>
      <c r="N43" s="6"/>
      <c r="O43" s="6"/>
      <c r="P43" s="6"/>
      <c r="Q43" s="6"/>
    </row>
    <row r="44" spans="1:17" ht="48" hidden="1" customHeight="1" x14ac:dyDescent="0.2">
      <c r="A44" s="258" t="s">
        <v>3425</v>
      </c>
      <c r="B44" s="343" t="s">
        <v>3426</v>
      </c>
      <c r="C44" s="344"/>
      <c r="D44" s="6"/>
      <c r="E44" s="6"/>
      <c r="F44" s="6"/>
      <c r="G44" s="6"/>
      <c r="H44" s="6"/>
      <c r="I44" s="6"/>
      <c r="J44" s="6"/>
      <c r="K44" s="6"/>
      <c r="L44" s="6"/>
      <c r="M44" s="6"/>
      <c r="N44" s="6"/>
      <c r="O44" s="6"/>
      <c r="P44" s="6"/>
      <c r="Q44" s="6"/>
    </row>
    <row r="45" spans="1:17" ht="57" hidden="1" customHeight="1" x14ac:dyDescent="0.2">
      <c r="A45" s="258" t="s">
        <v>3427</v>
      </c>
      <c r="B45" s="343" t="s">
        <v>3428</v>
      </c>
      <c r="C45" s="344"/>
      <c r="D45" s="6"/>
      <c r="E45" s="6"/>
      <c r="F45" s="6"/>
      <c r="G45" s="6"/>
      <c r="H45" s="6"/>
      <c r="I45" s="6"/>
      <c r="J45" s="6"/>
      <c r="K45" s="6"/>
      <c r="L45" s="6"/>
      <c r="M45" s="6"/>
      <c r="N45" s="6"/>
      <c r="O45" s="6"/>
      <c r="P45" s="6"/>
      <c r="Q45" s="6"/>
    </row>
    <row r="46" spans="1:17" ht="73.5" hidden="1" customHeight="1" x14ac:dyDescent="0.2">
      <c r="A46" s="258" t="s">
        <v>3429</v>
      </c>
      <c r="B46" s="343" t="s">
        <v>3430</v>
      </c>
      <c r="C46" s="344"/>
      <c r="D46" s="259"/>
      <c r="E46" s="6"/>
      <c r="F46" s="6"/>
      <c r="G46" s="6"/>
      <c r="H46" s="6"/>
      <c r="I46" s="6"/>
      <c r="J46" s="6"/>
      <c r="K46" s="6"/>
      <c r="L46" s="6"/>
      <c r="M46" s="6"/>
      <c r="N46" s="6"/>
      <c r="O46" s="6"/>
      <c r="P46" s="6"/>
      <c r="Q46" s="6"/>
    </row>
    <row r="47" spans="1:17" ht="66" hidden="1" customHeight="1" x14ac:dyDescent="0.2">
      <c r="A47" s="256" t="s">
        <v>3431</v>
      </c>
      <c r="B47" s="345" t="s">
        <v>3432</v>
      </c>
      <c r="C47" s="345"/>
      <c r="D47" s="6"/>
      <c r="E47" s="6"/>
      <c r="F47" s="6"/>
      <c r="G47" s="6"/>
      <c r="H47" s="6"/>
      <c r="I47" s="6"/>
      <c r="J47" s="6"/>
      <c r="K47" s="6"/>
      <c r="L47" s="6"/>
      <c r="M47" s="6"/>
      <c r="N47" s="6"/>
      <c r="O47" s="6"/>
      <c r="P47" s="6"/>
      <c r="Q47" s="6"/>
    </row>
    <row r="48" spans="1:17" ht="123.75" customHeight="1" x14ac:dyDescent="0.2">
      <c r="A48" s="256" t="s">
        <v>3433</v>
      </c>
      <c r="B48" s="343" t="s">
        <v>3434</v>
      </c>
      <c r="C48" s="344"/>
      <c r="D48" s="6"/>
      <c r="E48" s="6"/>
      <c r="F48" s="6"/>
      <c r="G48" s="6"/>
      <c r="H48" s="6"/>
      <c r="I48" s="6"/>
      <c r="J48" s="6"/>
      <c r="K48" s="6"/>
      <c r="L48" s="6"/>
      <c r="M48" s="6"/>
      <c r="N48" s="6"/>
      <c r="O48" s="6"/>
      <c r="P48" s="6"/>
      <c r="Q48" s="6"/>
    </row>
    <row r="49" spans="1:17" ht="34.5" customHeight="1" x14ac:dyDescent="0.2">
      <c r="A49" s="256" t="s">
        <v>3435</v>
      </c>
      <c r="B49" s="343" t="s">
        <v>3436</v>
      </c>
      <c r="C49" s="344"/>
      <c r="D49" s="6"/>
      <c r="E49" s="6"/>
      <c r="F49" s="6"/>
      <c r="G49" s="6"/>
      <c r="H49" s="6"/>
      <c r="I49" s="6"/>
      <c r="J49" s="6"/>
      <c r="K49" s="6"/>
      <c r="L49" s="6"/>
      <c r="M49" s="6"/>
      <c r="N49" s="6"/>
      <c r="O49" s="6"/>
      <c r="P49" s="6"/>
      <c r="Q49" s="6"/>
    </row>
    <row r="50" spans="1:17" ht="34.5" customHeight="1" x14ac:dyDescent="0.2">
      <c r="A50" s="256" t="s">
        <v>3437</v>
      </c>
      <c r="B50" s="343" t="s">
        <v>3438</v>
      </c>
      <c r="C50" s="344"/>
      <c r="D50" s="6"/>
      <c r="E50" s="6"/>
      <c r="F50" s="6"/>
      <c r="G50" s="6"/>
      <c r="H50" s="6"/>
      <c r="I50" s="6"/>
      <c r="J50" s="6"/>
      <c r="K50" s="6"/>
      <c r="L50" s="6"/>
      <c r="M50" s="6"/>
      <c r="N50" s="6"/>
      <c r="O50" s="6"/>
      <c r="P50" s="6"/>
      <c r="Q50" s="6"/>
    </row>
    <row r="51" spans="1:17" ht="31.5" customHeight="1" x14ac:dyDescent="0.2">
      <c r="A51" s="256" t="s">
        <v>3439</v>
      </c>
      <c r="B51" s="343" t="s">
        <v>3440</v>
      </c>
      <c r="C51" s="344"/>
      <c r="D51" s="6"/>
      <c r="E51" s="6"/>
      <c r="F51" s="6"/>
      <c r="G51" s="6"/>
      <c r="H51" s="6"/>
      <c r="I51" s="6"/>
      <c r="J51" s="6"/>
      <c r="K51" s="6"/>
      <c r="L51" s="6"/>
      <c r="M51" s="6"/>
      <c r="N51" s="6"/>
      <c r="O51" s="6"/>
      <c r="P51" s="6"/>
      <c r="Q51" s="6"/>
    </row>
    <row r="52" spans="1:17" ht="31.5" customHeight="1" x14ac:dyDescent="0.2">
      <c r="A52" s="256" t="s">
        <v>3441</v>
      </c>
      <c r="B52" s="343" t="s">
        <v>3442</v>
      </c>
      <c r="C52" s="344"/>
      <c r="D52" s="6"/>
      <c r="E52" s="6"/>
      <c r="F52" s="6"/>
      <c r="G52" s="6"/>
      <c r="H52" s="6"/>
      <c r="I52" s="6"/>
      <c r="J52" s="6"/>
      <c r="K52" s="6"/>
      <c r="L52" s="6"/>
      <c r="M52" s="6"/>
      <c r="N52" s="6"/>
      <c r="O52" s="6"/>
      <c r="P52" s="6"/>
      <c r="Q52" s="6"/>
    </row>
    <row r="53" spans="1:17" ht="31.5" customHeight="1" x14ac:dyDescent="0.2">
      <c r="A53" s="256" t="s">
        <v>3443</v>
      </c>
      <c r="B53" s="350" t="s">
        <v>3444</v>
      </c>
      <c r="C53" s="351"/>
      <c r="D53" s="6"/>
      <c r="E53" s="6"/>
      <c r="F53" s="6"/>
      <c r="G53" s="6"/>
      <c r="H53" s="6"/>
      <c r="I53" s="6"/>
      <c r="J53" s="6"/>
      <c r="K53" s="6"/>
      <c r="L53" s="6"/>
      <c r="M53" s="6"/>
      <c r="N53" s="6"/>
      <c r="O53" s="6"/>
      <c r="P53" s="6"/>
      <c r="Q53" s="6"/>
    </row>
    <row r="54" spans="1:17" ht="31.5" customHeight="1" x14ac:dyDescent="0.2">
      <c r="A54" s="256" t="s">
        <v>3445</v>
      </c>
      <c r="B54" s="350" t="s">
        <v>3446</v>
      </c>
      <c r="C54" s="351"/>
      <c r="D54" s="6"/>
      <c r="E54" s="6"/>
      <c r="F54" s="6"/>
      <c r="G54" s="6"/>
      <c r="H54" s="6"/>
      <c r="I54" s="6"/>
      <c r="J54" s="6"/>
      <c r="K54" s="6"/>
      <c r="L54" s="6"/>
      <c r="M54" s="6"/>
      <c r="N54" s="6"/>
      <c r="O54" s="6"/>
      <c r="P54" s="6"/>
      <c r="Q54" s="6"/>
    </row>
    <row r="55" spans="1:17" ht="54.6" customHeight="1" x14ac:dyDescent="0.2">
      <c r="A55" s="256" t="s">
        <v>3447</v>
      </c>
      <c r="B55" s="350" t="s">
        <v>3448</v>
      </c>
      <c r="C55" s="351"/>
      <c r="D55" s="6"/>
      <c r="E55" s="6"/>
      <c r="F55" s="6"/>
      <c r="G55" s="6"/>
      <c r="H55" s="6"/>
      <c r="I55" s="6"/>
      <c r="J55" s="6"/>
      <c r="K55" s="6"/>
      <c r="L55" s="6"/>
      <c r="M55" s="6"/>
      <c r="N55" s="6"/>
      <c r="O55" s="6"/>
      <c r="P55" s="6"/>
      <c r="Q55" s="6"/>
    </row>
    <row r="56" spans="1:17" ht="54.6" customHeight="1" x14ac:dyDescent="0.2">
      <c r="A56" s="256" t="s">
        <v>3449</v>
      </c>
      <c r="B56" s="350" t="s">
        <v>3450</v>
      </c>
      <c r="C56" s="351"/>
      <c r="D56" s="6"/>
      <c r="E56" s="6"/>
      <c r="F56" s="6"/>
      <c r="G56" s="6"/>
      <c r="H56" s="6"/>
      <c r="I56" s="6"/>
      <c r="J56" s="6"/>
      <c r="K56" s="6"/>
      <c r="L56" s="6"/>
      <c r="M56" s="6"/>
      <c r="N56" s="6"/>
      <c r="O56" s="6"/>
      <c r="P56" s="6"/>
      <c r="Q56" s="6"/>
    </row>
    <row r="57" spans="1:17" ht="54" customHeight="1" x14ac:dyDescent="0.2">
      <c r="A57" s="256" t="s">
        <v>3451</v>
      </c>
      <c r="B57" s="350" t="s">
        <v>3452</v>
      </c>
      <c r="C57" s="35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2025-02-10T12:09:13Z</dcterms:modified>
</cp:coreProperties>
</file>